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CISK АЙНУР\2024\Методика\"/>
    </mc:Choice>
  </mc:AlternateContent>
  <xr:revisionPtr revIDLastSave="0" documentId="13_ncr:1_{94994954-C346-4DEE-B4B3-E12FFD79E3F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Қаз" sheetId="2" r:id="rId1"/>
    <sheet name="пример расчета ЗП на 2025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H26" i="2" s="1"/>
  <c r="H12" i="3" l="1"/>
  <c r="H13" i="3" s="1"/>
  <c r="I11" i="3"/>
  <c r="G11" i="3"/>
  <c r="D11" i="3"/>
  <c r="C11" i="3"/>
  <c r="E11" i="3" s="1"/>
  <c r="B11" i="3"/>
  <c r="F11" i="3" s="1"/>
  <c r="I10" i="3"/>
  <c r="I12" i="3" s="1"/>
  <c r="I13" i="3" s="1"/>
  <c r="G10" i="3"/>
  <c r="D10" i="3"/>
  <c r="D12" i="3" s="1"/>
  <c r="D13" i="3" s="1"/>
  <c r="B10" i="3"/>
  <c r="B12" i="3" s="1"/>
  <c r="B13" i="3" s="1"/>
  <c r="D6" i="3"/>
  <c r="E6" i="3" s="1"/>
  <c r="E5" i="3"/>
  <c r="E4" i="3"/>
  <c r="E3" i="3"/>
  <c r="E2" i="3"/>
  <c r="E1" i="3"/>
  <c r="F38" i="2"/>
  <c r="H38" i="2" s="1"/>
  <c r="F39" i="2"/>
  <c r="F28" i="2"/>
  <c r="H28" i="2" s="1"/>
  <c r="F27" i="2"/>
  <c r="H55" i="2"/>
  <c r="H54" i="2"/>
  <c r="F53" i="2"/>
  <c r="H53" i="2" s="1"/>
  <c r="F50" i="2"/>
  <c r="H50" i="2" s="1"/>
  <c r="F49" i="2"/>
  <c r="H49" i="2" s="1"/>
  <c r="F47" i="2"/>
  <c r="H47" i="2" s="1"/>
  <c r="F46" i="2"/>
  <c r="H44" i="2"/>
  <c r="F43" i="2"/>
  <c r="H43" i="2" s="1"/>
  <c r="F42" i="2"/>
  <c r="H42" i="2" s="1"/>
  <c r="F41" i="2"/>
  <c r="H41" i="2" s="1"/>
  <c r="F34" i="2"/>
  <c r="H34" i="2" s="1"/>
  <c r="F33" i="2"/>
  <c r="F31" i="2"/>
  <c r="H31" i="2" s="1"/>
  <c r="F30" i="2"/>
  <c r="H30" i="2" s="1"/>
  <c r="H27" i="2"/>
  <c r="F25" i="2"/>
  <c r="H25" i="2" s="1"/>
  <c r="F24" i="2"/>
  <c r="H24" i="2" s="1"/>
  <c r="F23" i="2"/>
  <c r="H23" i="2" s="1"/>
  <c r="F22" i="2"/>
  <c r="H22" i="2" s="1"/>
  <c r="F21" i="2"/>
  <c r="H21" i="2" s="1"/>
  <c r="F20" i="2"/>
  <c r="C10" i="3" l="1"/>
  <c r="E10" i="3" s="1"/>
  <c r="E12" i="3" s="1"/>
  <c r="E13" i="3" s="1"/>
  <c r="G12" i="3"/>
  <c r="G13" i="3" s="1"/>
  <c r="F19" i="2"/>
  <c r="F29" i="2"/>
  <c r="H29" i="2" s="1"/>
  <c r="J11" i="3"/>
  <c r="F10" i="3"/>
  <c r="F12" i="3" s="1"/>
  <c r="F13" i="3" s="1"/>
  <c r="F37" i="2"/>
  <c r="F40" i="2"/>
  <c r="H40" i="2" s="1"/>
  <c r="F52" i="2"/>
  <c r="F51" i="2" s="1"/>
  <c r="H51" i="2" s="1"/>
  <c r="H19" i="2"/>
  <c r="F32" i="2"/>
  <c r="F45" i="2"/>
  <c r="H45" i="2" s="1"/>
  <c r="F48" i="2"/>
  <c r="H48" i="2" s="1"/>
  <c r="F18" i="2"/>
  <c r="H32" i="2"/>
  <c r="H39" i="2"/>
  <c r="H46" i="2"/>
  <c r="H20" i="2"/>
  <c r="H33" i="2"/>
  <c r="C12" i="3" l="1"/>
  <c r="C13" i="3" s="1"/>
  <c r="F36" i="2"/>
  <c r="F35" i="2" s="1"/>
  <c r="H37" i="2"/>
  <c r="J10" i="3"/>
  <c r="J12" i="3" s="1"/>
  <c r="J13" i="3" s="1"/>
  <c r="F56" i="2"/>
  <c r="H52" i="2"/>
  <c r="H18" i="2"/>
  <c r="H36" i="2"/>
  <c r="H35" i="2" l="1"/>
  <c r="H56" i="2"/>
</calcChain>
</file>

<file path=xl/sharedStrings.xml><?xml version="1.0" encoding="utf-8"?>
<sst xmlns="http://schemas.openxmlformats.org/spreadsheetml/2006/main" count="96" uniqueCount="74">
  <si>
    <t>№</t>
  </si>
  <si>
    <t xml:space="preserve">билет </t>
  </si>
  <si>
    <t xml:space="preserve">Блокнот </t>
  </si>
  <si>
    <t>Бухгалтер</t>
  </si>
  <si>
    <t>…</t>
  </si>
  <si>
    <t>Әлеуметтік жобаны іске асыру бойынша шығыстар сметасы</t>
  </si>
  <si>
    <t>(мемлекеттік гранттар беруге арналған өтінімге сәйкес)</t>
  </si>
  <si>
    <t>Грант алушы:___________________________________________________________________________________________________________</t>
  </si>
  <si>
    <t xml:space="preserve">Шығындар </t>
  </si>
  <si>
    <t>Өлшем бірлігі</t>
  </si>
  <si>
    <t>Саны</t>
  </si>
  <si>
    <t>Құны, теңгемен</t>
  </si>
  <si>
    <t>Барлығы, теңгемен</t>
  </si>
  <si>
    <t>Қаржыландыру көзі</t>
  </si>
  <si>
    <t>Өтініш беруші (өз үлесі)</t>
  </si>
  <si>
    <t>Грант сомасы</t>
  </si>
  <si>
    <t xml:space="preserve">Әкімшілік шығындар: </t>
  </si>
  <si>
    <t xml:space="preserve">Еңбек ақысы, соның ішінде: </t>
  </si>
  <si>
    <t>Жоба жетекшісі</t>
  </si>
  <si>
    <t>Жоба менеджері</t>
  </si>
  <si>
    <t>Банктік қызметтер (қызмет көрсететін Банктің тарифтеріне сәйкес)</t>
  </si>
  <si>
    <t>Үй-жайды жалға алу (әрбір штаттық қызметкерге 7,5 ш.м. артық емес)</t>
  </si>
  <si>
    <t>Шығын материалдары және басқа да қорлар, соның ішінде:</t>
  </si>
  <si>
    <t>Картридждерді толтыру бойынша қызметтер</t>
  </si>
  <si>
    <t>Кеңсе тауарлары</t>
  </si>
  <si>
    <t>Материалдық-техникалық қамтамасыз ету:</t>
  </si>
  <si>
    <t>Тікелей шығындар, соның ішінде:</t>
  </si>
  <si>
    <t>Іс-шара 1.  …..</t>
  </si>
  <si>
    <t>Заңды және жеке тұлғалар көрсететін жұмыстар мен көрсетілетін қызметтерге ақы төлеу жөніндегі шығыстар, оның ішінде:</t>
  </si>
  <si>
    <t>___________қалаcына қызметтік іссапарларға арналған шығындар</t>
  </si>
  <si>
    <t xml:space="preserve">Тәуліктік (1 іссапар * 1 адам * 5 күн ) </t>
  </si>
  <si>
    <t>Жол жүру (1 іссапар*1 адам * 2 билет )</t>
  </si>
  <si>
    <t>Тұру (1 іссапар*1 адам * 4 күн)</t>
  </si>
  <si>
    <t>Заңды және жеке тұлғалар көрсететін жұмыстар мен көрсетілетін қызметтерге ақы төлеу жөніндегі шығындар, оның ішінде:</t>
  </si>
  <si>
    <t>Жаттықтырушы қызметтері (2 жаттықтырушы)</t>
  </si>
  <si>
    <t>Видеоограф қызметтері</t>
  </si>
  <si>
    <t>Үлестірме материалдар, оның ішінде:</t>
  </si>
  <si>
    <t>Қалам</t>
  </si>
  <si>
    <t xml:space="preserve">Іс-шара 2. Жобаны ақпараттық сүйемелдеу </t>
  </si>
  <si>
    <t>Әлеуметтік желілерде және БАҚ-та жарнама орналастыру жөніндегі қызметтер</t>
  </si>
  <si>
    <t>Барлығы:</t>
  </si>
  <si>
    <t>ай</t>
  </si>
  <si>
    <t>қызмет</t>
  </si>
  <si>
    <t>адам/күндер</t>
  </si>
  <si>
    <t>тәулік</t>
  </si>
  <si>
    <t>дана</t>
  </si>
  <si>
    <t>Қысқа мерзімді, орта мерзімді</t>
  </si>
  <si>
    <t>және ұзақ мерзімді гранттар</t>
  </si>
  <si>
    <t>беру конкурсына қатысуға</t>
  </si>
  <si>
    <t>өтінім дайындау бойынша</t>
  </si>
  <si>
    <t>әдістемелік ұсынымдарға</t>
  </si>
  <si>
    <t>№2 қосымша</t>
  </si>
  <si>
    <t>Грант сомасы: _______________(жазумен) теңге.</t>
  </si>
  <si>
    <t>Грант тақырыбы:________________________________________________________________________________________________________</t>
  </si>
  <si>
    <t>Менеджер проекта</t>
  </si>
  <si>
    <t xml:space="preserve">месяц </t>
  </si>
  <si>
    <t>Финансовый менеджер</t>
  </si>
  <si>
    <t xml:space="preserve">СО </t>
  </si>
  <si>
    <t>месяц</t>
  </si>
  <si>
    <t>СН</t>
  </si>
  <si>
    <t>ОПВР</t>
  </si>
  <si>
    <t>ООСМС</t>
  </si>
  <si>
    <t>оклад</t>
  </si>
  <si>
    <t>ОПВ</t>
  </si>
  <si>
    <t>ИПН</t>
  </si>
  <si>
    <t>ВОСМС</t>
  </si>
  <si>
    <t>к выдаче</t>
  </si>
  <si>
    <t>СО</t>
  </si>
  <si>
    <t>ОСМС</t>
  </si>
  <si>
    <t>итого</t>
  </si>
  <si>
    <t xml:space="preserve">Әлеуметтік аударымдар </t>
  </si>
  <si>
    <t xml:space="preserve">Әлеуметтік салық </t>
  </si>
  <si>
    <t>Міндетті медициналық сақтандыруға аударымдар</t>
  </si>
  <si>
    <t>Жұмыс берушінің міндетті зейнетақы жарналары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</si>
</sst>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78">
    <xf numFmtId="0" fontId="0" fillId="0" borderId="0" xfId="0"/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3" fillId="0" borderId="0" xfId="0" applyFont="1"/>
    <xf numFmtId="0" fontId="2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1" fontId="3" fillId="0" borderId="4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1" fontId="3" fillId="0" borderId="9" xfId="0" quotePrefix="1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1" fontId="3" fillId="0" borderId="6" xfId="0" quotePrefix="1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164" fontId="6" fillId="2" borderId="6" xfId="1" applyNumberFormat="1" applyFont="1" applyFill="1" applyBorder="1" applyAlignment="1"/>
    <xf numFmtId="3" fontId="6" fillId="2" borderId="6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top"/>
    </xf>
    <xf numFmtId="3" fontId="6" fillId="3" borderId="6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top"/>
    </xf>
    <xf numFmtId="0" fontId="6" fillId="2" borderId="6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 vertical="top" wrapText="1"/>
    </xf>
    <xf numFmtId="3" fontId="6" fillId="2" borderId="6" xfId="0" applyNumberFormat="1" applyFont="1" applyFill="1" applyBorder="1" applyAlignment="1">
      <alignment horizontal="left" vertical="top" wrapText="1"/>
    </xf>
    <xf numFmtId="3" fontId="6" fillId="2" borderId="6" xfId="0" applyNumberFormat="1" applyFont="1" applyFill="1" applyBorder="1" applyAlignment="1">
      <alignment horizontal="center" vertical="top" wrapText="1"/>
    </xf>
    <xf numFmtId="3" fontId="6" fillId="2" borderId="11" xfId="0" applyNumberFormat="1" applyFont="1" applyFill="1" applyBorder="1" applyAlignment="1">
      <alignment horizontal="left" vertical="top" wrapText="1"/>
    </xf>
    <xf numFmtId="3" fontId="6" fillId="2" borderId="6" xfId="0" applyNumberFormat="1" applyFont="1" applyFill="1" applyBorder="1" applyAlignment="1">
      <alignment horizontal="center" vertical="top"/>
    </xf>
    <xf numFmtId="3" fontId="6" fillId="3" borderId="6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2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2" fillId="0" borderId="1" xfId="0" applyFont="1" applyBorder="1" applyAlignment="1">
      <alignment horizontal="center" vertical="center" wrapText="1"/>
    </xf>
    <xf numFmtId="0" fontId="12" fillId="0" borderId="4" xfId="0" applyFont="1" applyBorder="1"/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6"/>
  <sheetViews>
    <sheetView tabSelected="1" zoomScale="80" zoomScaleNormal="80" workbookViewId="0">
      <selection activeCell="H31" sqref="H31"/>
    </sheetView>
  </sheetViews>
  <sheetFormatPr defaultColWidth="14.42578125" defaultRowHeight="15" x14ac:dyDescent="0.25"/>
  <cols>
    <col min="1" max="1" width="4.7109375" style="10" customWidth="1"/>
    <col min="2" max="2" width="73.5703125" style="10" customWidth="1"/>
    <col min="3" max="3" width="13" style="10" customWidth="1"/>
    <col min="4" max="4" width="13.140625" style="51" customWidth="1"/>
    <col min="5" max="5" width="14.42578125" style="10" customWidth="1"/>
    <col min="6" max="8" width="17.42578125" style="10" customWidth="1"/>
    <col min="9" max="16384" width="14.42578125" style="10"/>
  </cols>
  <sheetData>
    <row r="1" spans="1:8" s="1" customFormat="1" ht="12.75" x14ac:dyDescent="0.25">
      <c r="G1" s="1" t="s">
        <v>46</v>
      </c>
    </row>
    <row r="2" spans="1:8" s="1" customFormat="1" ht="12.75" x14ac:dyDescent="0.25">
      <c r="G2" s="1" t="s">
        <v>47</v>
      </c>
    </row>
    <row r="3" spans="1:8" s="1" customFormat="1" ht="12.75" x14ac:dyDescent="0.25">
      <c r="G3" s="1" t="s">
        <v>48</v>
      </c>
    </row>
    <row r="4" spans="1:8" s="1" customFormat="1" ht="12.75" x14ac:dyDescent="0.25">
      <c r="G4" s="1" t="s">
        <v>49</v>
      </c>
    </row>
    <row r="5" spans="1:8" s="1" customFormat="1" ht="12.75" x14ac:dyDescent="0.25">
      <c r="G5" s="1" t="s">
        <v>50</v>
      </c>
    </row>
    <row r="6" spans="1:8" s="2" customFormat="1" ht="13.5" x14ac:dyDescent="0.25">
      <c r="G6" s="2" t="s">
        <v>51</v>
      </c>
    </row>
    <row r="7" spans="1:8" s="3" customFormat="1" ht="12.75" x14ac:dyDescent="0.25"/>
    <row r="8" spans="1:8" s="5" customFormat="1" ht="15.75" x14ac:dyDescent="0.25">
      <c r="A8" s="69" t="s">
        <v>5</v>
      </c>
      <c r="B8" s="69"/>
      <c r="C8" s="69"/>
      <c r="D8" s="69"/>
      <c r="E8" s="69"/>
      <c r="F8" s="69"/>
      <c r="G8" s="69"/>
      <c r="H8" s="69"/>
    </row>
    <row r="9" spans="1:8" s="5" customFormat="1" ht="15.75" x14ac:dyDescent="0.25">
      <c r="A9" s="70" t="s">
        <v>6</v>
      </c>
      <c r="B9" s="70"/>
      <c r="C9" s="70"/>
      <c r="D9" s="70"/>
      <c r="E9" s="70"/>
      <c r="F9" s="70"/>
      <c r="G9" s="70"/>
      <c r="H9" s="70"/>
    </row>
    <row r="10" spans="1:8" s="7" customFormat="1" ht="12.75" x14ac:dyDescent="0.2">
      <c r="A10" s="6"/>
      <c r="B10" s="6"/>
      <c r="C10" s="6"/>
      <c r="D10" s="6"/>
      <c r="E10" s="6"/>
      <c r="F10" s="6"/>
      <c r="G10" s="6"/>
      <c r="H10" s="6"/>
    </row>
    <row r="11" spans="1:8" s="5" customFormat="1" ht="22.5" customHeight="1" x14ac:dyDescent="0.25">
      <c r="A11" s="71" t="s">
        <v>7</v>
      </c>
      <c r="B11" s="72"/>
      <c r="C11" s="72"/>
      <c r="D11" s="72"/>
      <c r="E11" s="72"/>
      <c r="F11" s="72"/>
      <c r="G11" s="72"/>
      <c r="H11" s="72"/>
    </row>
    <row r="12" spans="1:8" s="5" customFormat="1" ht="22.5" customHeight="1" x14ac:dyDescent="0.25">
      <c r="A12" s="67" t="s">
        <v>53</v>
      </c>
      <c r="B12" s="72"/>
      <c r="C12" s="72"/>
      <c r="D12" s="72"/>
      <c r="E12" s="72"/>
      <c r="F12" s="72"/>
      <c r="G12" s="72"/>
      <c r="H12" s="72"/>
    </row>
    <row r="13" spans="1:8" s="5" customFormat="1" ht="22.5" customHeight="1" x14ac:dyDescent="0.25">
      <c r="A13" s="67" t="s">
        <v>52</v>
      </c>
      <c r="B13" s="68"/>
      <c r="C13" s="68"/>
      <c r="D13" s="68"/>
      <c r="E13" s="68"/>
      <c r="F13" s="68"/>
      <c r="G13" s="68"/>
      <c r="H13" s="68"/>
    </row>
    <row r="14" spans="1:8" s="7" customFormat="1" ht="12.75" x14ac:dyDescent="0.2">
      <c r="A14" s="8"/>
      <c r="B14" s="9"/>
      <c r="C14" s="9"/>
      <c r="D14" s="9"/>
      <c r="E14" s="9"/>
      <c r="F14" s="9"/>
      <c r="G14" s="9"/>
      <c r="H14" s="9"/>
    </row>
    <row r="15" spans="1:8" ht="29.25" customHeight="1" x14ac:dyDescent="0.25">
      <c r="A15" s="75" t="s">
        <v>0</v>
      </c>
      <c r="B15" s="75" t="s">
        <v>8</v>
      </c>
      <c r="C15" s="75" t="s">
        <v>9</v>
      </c>
      <c r="D15" s="75" t="s">
        <v>10</v>
      </c>
      <c r="E15" s="75" t="s">
        <v>11</v>
      </c>
      <c r="F15" s="75" t="s">
        <v>12</v>
      </c>
      <c r="G15" s="73" t="s">
        <v>13</v>
      </c>
      <c r="H15" s="74"/>
    </row>
    <row r="16" spans="1:8" ht="29.25" customHeight="1" x14ac:dyDescent="0.25">
      <c r="A16" s="76"/>
      <c r="B16" s="76"/>
      <c r="C16" s="76"/>
      <c r="D16" s="77"/>
      <c r="E16" s="76"/>
      <c r="F16" s="76"/>
      <c r="G16" s="11" t="s">
        <v>14</v>
      </c>
      <c r="H16" s="11" t="s">
        <v>15</v>
      </c>
    </row>
    <row r="17" spans="1:8" s="7" customFormat="1" ht="12.75" x14ac:dyDescent="0.2">
      <c r="A17" s="12">
        <v>1</v>
      </c>
      <c r="B17" s="12">
        <v>2</v>
      </c>
      <c r="C17" s="12">
        <v>3</v>
      </c>
      <c r="D17" s="12">
        <v>4</v>
      </c>
      <c r="E17" s="12">
        <v>5</v>
      </c>
      <c r="F17" s="12">
        <v>6</v>
      </c>
      <c r="G17" s="13">
        <v>7</v>
      </c>
      <c r="H17" s="13">
        <v>8</v>
      </c>
    </row>
    <row r="18" spans="1:8" s="21" customFormat="1" ht="15.75" x14ac:dyDescent="0.25">
      <c r="A18" s="14">
        <v>1</v>
      </c>
      <c r="B18" s="15" t="s">
        <v>16</v>
      </c>
      <c r="C18" s="16"/>
      <c r="D18" s="14"/>
      <c r="E18" s="17"/>
      <c r="F18" s="18">
        <f>SUM(F19+F27+F28+F29)</f>
        <v>0</v>
      </c>
      <c r="G18" s="19"/>
      <c r="H18" s="20">
        <f>F18-G18</f>
        <v>0</v>
      </c>
    </row>
    <row r="19" spans="1:8" s="29" customFormat="1" ht="14.25" x14ac:dyDescent="0.25">
      <c r="A19" s="22"/>
      <c r="B19" s="23" t="s">
        <v>17</v>
      </c>
      <c r="C19" s="24"/>
      <c r="D19" s="22"/>
      <c r="E19" s="25"/>
      <c r="F19" s="26">
        <f>SUM(F20:F25)</f>
        <v>0</v>
      </c>
      <c r="G19" s="27"/>
      <c r="H19" s="28">
        <f>F19-G19</f>
        <v>0</v>
      </c>
    </row>
    <row r="20" spans="1:8" s="33" customFormat="1" x14ac:dyDescent="0.25">
      <c r="A20" s="30"/>
      <c r="B20" s="31" t="s">
        <v>18</v>
      </c>
      <c r="C20" s="30" t="s">
        <v>41</v>
      </c>
      <c r="D20" s="30"/>
      <c r="E20" s="32"/>
      <c r="F20" s="32">
        <f>SUM(D20*E20)</f>
        <v>0</v>
      </c>
      <c r="G20" s="27"/>
      <c r="H20" s="28">
        <f t="shared" ref="H20:H56" si="0">F20-G20</f>
        <v>0</v>
      </c>
    </row>
    <row r="21" spans="1:8" s="33" customFormat="1" x14ac:dyDescent="0.25">
      <c r="A21" s="30"/>
      <c r="B21" s="31" t="s">
        <v>3</v>
      </c>
      <c r="C21" s="30" t="s">
        <v>41</v>
      </c>
      <c r="D21" s="30"/>
      <c r="E21" s="32"/>
      <c r="F21" s="32">
        <f t="shared" ref="F21:F25" si="1">SUM(D21*E21)</f>
        <v>0</v>
      </c>
      <c r="G21" s="27"/>
      <c r="H21" s="28">
        <f t="shared" si="0"/>
        <v>0</v>
      </c>
    </row>
    <row r="22" spans="1:8" s="33" customFormat="1" x14ac:dyDescent="0.25">
      <c r="A22" s="30"/>
      <c r="B22" s="31" t="s">
        <v>19</v>
      </c>
      <c r="C22" s="30" t="s">
        <v>41</v>
      </c>
      <c r="D22" s="30"/>
      <c r="E22" s="32"/>
      <c r="F22" s="32">
        <f t="shared" si="1"/>
        <v>0</v>
      </c>
      <c r="G22" s="27"/>
      <c r="H22" s="28">
        <f>F22-G22</f>
        <v>0</v>
      </c>
    </row>
    <row r="23" spans="1:8" s="33" customFormat="1" x14ac:dyDescent="0.25">
      <c r="A23" s="30"/>
      <c r="B23" s="31" t="s">
        <v>70</v>
      </c>
      <c r="C23" s="30" t="s">
        <v>41</v>
      </c>
      <c r="D23" s="30"/>
      <c r="E23" s="32"/>
      <c r="F23" s="32">
        <f t="shared" si="1"/>
        <v>0</v>
      </c>
      <c r="G23" s="34"/>
      <c r="H23" s="28">
        <f t="shared" si="0"/>
        <v>0</v>
      </c>
    </row>
    <row r="24" spans="1:8" s="33" customFormat="1" x14ac:dyDescent="0.25">
      <c r="A24" s="30"/>
      <c r="B24" s="31" t="s">
        <v>71</v>
      </c>
      <c r="C24" s="30" t="s">
        <v>41</v>
      </c>
      <c r="D24" s="30"/>
      <c r="E24" s="32"/>
      <c r="F24" s="32">
        <f t="shared" si="1"/>
        <v>0</v>
      </c>
      <c r="G24" s="34"/>
      <c r="H24" s="28">
        <f t="shared" si="0"/>
        <v>0</v>
      </c>
    </row>
    <row r="25" spans="1:8" s="33" customFormat="1" x14ac:dyDescent="0.25">
      <c r="A25" s="30"/>
      <c r="B25" s="31" t="s">
        <v>72</v>
      </c>
      <c r="C25" s="30" t="s">
        <v>41</v>
      </c>
      <c r="D25" s="30"/>
      <c r="E25" s="32"/>
      <c r="F25" s="32">
        <f t="shared" si="1"/>
        <v>0</v>
      </c>
      <c r="G25" s="34"/>
      <c r="H25" s="28">
        <f t="shared" si="0"/>
        <v>0</v>
      </c>
    </row>
    <row r="26" spans="1:8" s="33" customFormat="1" x14ac:dyDescent="0.25">
      <c r="A26" s="30"/>
      <c r="B26" s="31" t="s">
        <v>73</v>
      </c>
      <c r="C26" s="30" t="s">
        <v>41</v>
      </c>
      <c r="D26" s="30"/>
      <c r="E26" s="32"/>
      <c r="F26" s="32">
        <f t="shared" ref="F26" si="2">SUM(D26*E26)</f>
        <v>0</v>
      </c>
      <c r="G26" s="34"/>
      <c r="H26" s="28">
        <f t="shared" ref="H26" si="3">F26-G26</f>
        <v>0</v>
      </c>
    </row>
    <row r="27" spans="1:8" s="33" customFormat="1" x14ac:dyDescent="0.25">
      <c r="A27" s="30"/>
      <c r="B27" s="23" t="s">
        <v>20</v>
      </c>
      <c r="C27" s="30" t="s">
        <v>41</v>
      </c>
      <c r="D27" s="22"/>
      <c r="E27" s="26"/>
      <c r="F27" s="26">
        <f>D27*E27</f>
        <v>0</v>
      </c>
      <c r="G27" s="27"/>
      <c r="H27" s="28">
        <f t="shared" si="0"/>
        <v>0</v>
      </c>
    </row>
    <row r="28" spans="1:8" s="33" customFormat="1" ht="14.25" customHeight="1" x14ac:dyDescent="0.25">
      <c r="A28" s="30"/>
      <c r="B28" s="23" t="s">
        <v>21</v>
      </c>
      <c r="C28" s="30" t="s">
        <v>41</v>
      </c>
      <c r="D28" s="22"/>
      <c r="E28" s="26"/>
      <c r="F28" s="26">
        <f>SUM(D28*E28)</f>
        <v>0</v>
      </c>
      <c r="G28" s="27"/>
      <c r="H28" s="28">
        <f t="shared" si="0"/>
        <v>0</v>
      </c>
    </row>
    <row r="29" spans="1:8" s="33" customFormat="1" x14ac:dyDescent="0.25">
      <c r="A29" s="30"/>
      <c r="B29" s="23" t="s">
        <v>22</v>
      </c>
      <c r="C29" s="22"/>
      <c r="D29" s="22"/>
      <c r="E29" s="26"/>
      <c r="F29" s="26">
        <f>SUM(F30:F31)</f>
        <v>0</v>
      </c>
      <c r="G29" s="27"/>
      <c r="H29" s="28">
        <f t="shared" si="0"/>
        <v>0</v>
      </c>
    </row>
    <row r="30" spans="1:8" s="33" customFormat="1" x14ac:dyDescent="0.25">
      <c r="A30" s="30"/>
      <c r="B30" s="31" t="s">
        <v>23</v>
      </c>
      <c r="C30" s="30" t="s">
        <v>42</v>
      </c>
      <c r="D30" s="30"/>
      <c r="E30" s="32"/>
      <c r="F30" s="32">
        <f t="shared" ref="F30" si="4">SUM(D30*E30)</f>
        <v>0</v>
      </c>
      <c r="G30" s="27"/>
      <c r="H30" s="28">
        <f t="shared" si="0"/>
        <v>0</v>
      </c>
    </row>
    <row r="31" spans="1:8" s="33" customFormat="1" x14ac:dyDescent="0.25">
      <c r="A31" s="30"/>
      <c r="B31" s="31" t="s">
        <v>24</v>
      </c>
      <c r="C31" s="30" t="s">
        <v>41</v>
      </c>
      <c r="D31" s="30"/>
      <c r="E31" s="32"/>
      <c r="F31" s="32">
        <f>D31*E31</f>
        <v>0</v>
      </c>
      <c r="G31" s="27"/>
      <c r="H31" s="28">
        <f t="shared" si="0"/>
        <v>0</v>
      </c>
    </row>
    <row r="32" spans="1:8" s="35" customFormat="1" ht="15.75" x14ac:dyDescent="0.25">
      <c r="A32" s="14">
        <v>2</v>
      </c>
      <c r="B32" s="15" t="s">
        <v>25</v>
      </c>
      <c r="C32" s="14"/>
      <c r="D32" s="14"/>
      <c r="E32" s="18"/>
      <c r="F32" s="18">
        <f>SUM(F33:F34)</f>
        <v>0</v>
      </c>
      <c r="G32" s="19"/>
      <c r="H32" s="20">
        <f t="shared" si="0"/>
        <v>0</v>
      </c>
    </row>
    <row r="33" spans="1:8" s="33" customFormat="1" x14ac:dyDescent="0.25">
      <c r="A33" s="30"/>
      <c r="B33" s="31"/>
      <c r="C33" s="30"/>
      <c r="D33" s="30"/>
      <c r="E33" s="32"/>
      <c r="F33" s="32">
        <f>SUM(D33*E33)</f>
        <v>0</v>
      </c>
      <c r="G33" s="27"/>
      <c r="H33" s="28">
        <f t="shared" si="0"/>
        <v>0</v>
      </c>
    </row>
    <row r="34" spans="1:8" s="33" customFormat="1" x14ac:dyDescent="0.25">
      <c r="A34" s="30"/>
      <c r="B34" s="31"/>
      <c r="C34" s="30"/>
      <c r="D34" s="30"/>
      <c r="E34" s="32"/>
      <c r="F34" s="32">
        <f t="shared" ref="F34" si="5">SUM(D34*E34)</f>
        <v>0</v>
      </c>
      <c r="G34" s="27"/>
      <c r="H34" s="28">
        <f t="shared" si="0"/>
        <v>0</v>
      </c>
    </row>
    <row r="35" spans="1:8" s="21" customFormat="1" ht="15.75" x14ac:dyDescent="0.25">
      <c r="A35" s="14">
        <v>3</v>
      </c>
      <c r="B35" s="15" t="s">
        <v>26</v>
      </c>
      <c r="C35" s="14"/>
      <c r="D35" s="14"/>
      <c r="E35" s="18"/>
      <c r="F35" s="18">
        <f>F36+F52</f>
        <v>0</v>
      </c>
      <c r="G35" s="19"/>
      <c r="H35" s="20">
        <f t="shared" si="0"/>
        <v>0</v>
      </c>
    </row>
    <row r="36" spans="1:8" s="33" customFormat="1" x14ac:dyDescent="0.25">
      <c r="A36" s="30"/>
      <c r="B36" s="23" t="s">
        <v>27</v>
      </c>
      <c r="C36" s="22"/>
      <c r="D36" s="22"/>
      <c r="E36" s="26"/>
      <c r="F36" s="26">
        <f>F37+F40+F44+F45+F48</f>
        <v>0</v>
      </c>
      <c r="G36" s="27"/>
      <c r="H36" s="28">
        <f t="shared" si="0"/>
        <v>0</v>
      </c>
    </row>
    <row r="37" spans="1:8" s="33" customFormat="1" ht="28.5" x14ac:dyDescent="0.25">
      <c r="A37" s="30"/>
      <c r="B37" s="23" t="s">
        <v>28</v>
      </c>
      <c r="C37" s="22"/>
      <c r="D37" s="22"/>
      <c r="E37" s="26"/>
      <c r="F37" s="26">
        <f>SUM(F38:F39)</f>
        <v>0</v>
      </c>
      <c r="G37" s="26"/>
      <c r="H37" s="28">
        <f t="shared" si="0"/>
        <v>0</v>
      </c>
    </row>
    <row r="38" spans="1:8" s="33" customFormat="1" x14ac:dyDescent="0.25">
      <c r="A38" s="30"/>
      <c r="B38" s="23" t="s">
        <v>4</v>
      </c>
      <c r="C38" s="22"/>
      <c r="D38" s="22"/>
      <c r="E38" s="26"/>
      <c r="F38" s="32">
        <f>SUM(D38*E38)</f>
        <v>0</v>
      </c>
      <c r="G38" s="26"/>
      <c r="H38" s="28">
        <f t="shared" si="0"/>
        <v>0</v>
      </c>
    </row>
    <row r="39" spans="1:8" s="33" customFormat="1" x14ac:dyDescent="0.25">
      <c r="A39" s="30"/>
      <c r="B39" s="31" t="s">
        <v>4</v>
      </c>
      <c r="C39" s="30"/>
      <c r="D39" s="30"/>
      <c r="E39" s="32"/>
      <c r="F39" s="32">
        <f>SUM(D39*E39)</f>
        <v>0</v>
      </c>
      <c r="G39" s="27"/>
      <c r="H39" s="28">
        <f t="shared" si="0"/>
        <v>0</v>
      </c>
    </row>
    <row r="40" spans="1:8" s="33" customFormat="1" x14ac:dyDescent="0.25">
      <c r="A40" s="30"/>
      <c r="B40" s="23" t="s">
        <v>29</v>
      </c>
      <c r="C40" s="30"/>
      <c r="D40" s="30"/>
      <c r="E40" s="32"/>
      <c r="F40" s="26">
        <f>SUM(F41:F43)</f>
        <v>0</v>
      </c>
      <c r="G40" s="27"/>
      <c r="H40" s="28">
        <f t="shared" si="0"/>
        <v>0</v>
      </c>
    </row>
    <row r="41" spans="1:8" s="33" customFormat="1" x14ac:dyDescent="0.25">
      <c r="A41" s="30"/>
      <c r="B41" s="36" t="s">
        <v>30</v>
      </c>
      <c r="C41" s="37" t="s">
        <v>43</v>
      </c>
      <c r="D41" s="38"/>
      <c r="E41" s="32"/>
      <c r="F41" s="32">
        <f>SUM(D41*E41)</f>
        <v>0</v>
      </c>
      <c r="G41" s="27"/>
      <c r="H41" s="28">
        <f t="shared" si="0"/>
        <v>0</v>
      </c>
    </row>
    <row r="42" spans="1:8" s="33" customFormat="1" x14ac:dyDescent="0.25">
      <c r="A42" s="30"/>
      <c r="B42" s="39" t="s">
        <v>31</v>
      </c>
      <c r="C42" s="40" t="s">
        <v>1</v>
      </c>
      <c r="D42" s="41"/>
      <c r="E42" s="42"/>
      <c r="F42" s="32">
        <f>SUM(D42*E42)</f>
        <v>0</v>
      </c>
      <c r="G42" s="27"/>
      <c r="H42" s="28">
        <f t="shared" si="0"/>
        <v>0</v>
      </c>
    </row>
    <row r="43" spans="1:8" s="33" customFormat="1" x14ac:dyDescent="0.25">
      <c r="A43" s="30"/>
      <c r="B43" s="36" t="s">
        <v>32</v>
      </c>
      <c r="C43" s="43" t="s">
        <v>44</v>
      </c>
      <c r="D43" s="44"/>
      <c r="E43" s="45"/>
      <c r="F43" s="32">
        <f>SUM(D43*E43)</f>
        <v>0</v>
      </c>
      <c r="G43" s="27"/>
      <c r="H43" s="28">
        <f t="shared" si="0"/>
        <v>0</v>
      </c>
    </row>
    <row r="44" spans="1:8" s="33" customFormat="1" x14ac:dyDescent="0.25">
      <c r="A44" s="30"/>
      <c r="B44" s="31"/>
      <c r="C44" s="30"/>
      <c r="D44" s="30"/>
      <c r="E44" s="32"/>
      <c r="F44" s="32"/>
      <c r="G44" s="34"/>
      <c r="H44" s="28">
        <f t="shared" si="0"/>
        <v>0</v>
      </c>
    </row>
    <row r="45" spans="1:8" s="33" customFormat="1" ht="28.5" x14ac:dyDescent="0.25">
      <c r="A45" s="30"/>
      <c r="B45" s="23" t="s">
        <v>33</v>
      </c>
      <c r="C45" s="30"/>
      <c r="D45" s="30"/>
      <c r="E45" s="32"/>
      <c r="F45" s="26">
        <f>SUM(F46:F47)</f>
        <v>0</v>
      </c>
      <c r="G45" s="34"/>
      <c r="H45" s="28">
        <f t="shared" si="0"/>
        <v>0</v>
      </c>
    </row>
    <row r="46" spans="1:8" s="33" customFormat="1" x14ac:dyDescent="0.25">
      <c r="A46" s="30"/>
      <c r="B46" s="31" t="s">
        <v>34</v>
      </c>
      <c r="C46" s="30" t="s">
        <v>42</v>
      </c>
      <c r="D46" s="30"/>
      <c r="E46" s="32"/>
      <c r="F46" s="32">
        <f>SUM(D46*E46)</f>
        <v>0</v>
      </c>
      <c r="G46" s="27"/>
      <c r="H46" s="28">
        <f t="shared" si="0"/>
        <v>0</v>
      </c>
    </row>
    <row r="47" spans="1:8" s="33" customFormat="1" x14ac:dyDescent="0.25">
      <c r="A47" s="30"/>
      <c r="B47" s="31" t="s">
        <v>35</v>
      </c>
      <c r="C47" s="30" t="s">
        <v>42</v>
      </c>
      <c r="D47" s="30"/>
      <c r="E47" s="32"/>
      <c r="F47" s="32">
        <f>SUM(D47*E47)</f>
        <v>0</v>
      </c>
      <c r="G47" s="27"/>
      <c r="H47" s="28">
        <f t="shared" si="0"/>
        <v>0</v>
      </c>
    </row>
    <row r="48" spans="1:8" s="33" customFormat="1" x14ac:dyDescent="0.25">
      <c r="A48" s="30"/>
      <c r="B48" s="23" t="s">
        <v>36</v>
      </c>
      <c r="C48" s="30"/>
      <c r="D48" s="30"/>
      <c r="E48" s="32"/>
      <c r="F48" s="26">
        <f>SUM(F49:F50)</f>
        <v>0</v>
      </c>
      <c r="G48" s="27"/>
      <c r="H48" s="28">
        <f t="shared" si="0"/>
        <v>0</v>
      </c>
    </row>
    <row r="49" spans="1:8" s="33" customFormat="1" x14ac:dyDescent="0.25">
      <c r="A49" s="30"/>
      <c r="B49" s="31" t="s">
        <v>2</v>
      </c>
      <c r="C49" s="30" t="s">
        <v>45</v>
      </c>
      <c r="D49" s="30"/>
      <c r="E49" s="32"/>
      <c r="F49" s="32">
        <f t="shared" ref="F49:F50" si="6">SUM(D49*E49)</f>
        <v>0</v>
      </c>
      <c r="G49" s="27"/>
      <c r="H49" s="28">
        <f t="shared" si="0"/>
        <v>0</v>
      </c>
    </row>
    <row r="50" spans="1:8" s="33" customFormat="1" x14ac:dyDescent="0.25">
      <c r="A50" s="30"/>
      <c r="B50" s="31" t="s">
        <v>37</v>
      </c>
      <c r="C50" s="30" t="s">
        <v>45</v>
      </c>
      <c r="D50" s="30"/>
      <c r="E50" s="32"/>
      <c r="F50" s="32">
        <f t="shared" si="6"/>
        <v>0</v>
      </c>
      <c r="G50" s="27"/>
      <c r="H50" s="28">
        <f t="shared" si="0"/>
        <v>0</v>
      </c>
    </row>
    <row r="51" spans="1:8" s="33" customFormat="1" x14ac:dyDescent="0.25">
      <c r="A51" s="30"/>
      <c r="B51" s="23" t="s">
        <v>38</v>
      </c>
      <c r="C51" s="30"/>
      <c r="D51" s="30"/>
      <c r="E51" s="32"/>
      <c r="F51" s="26">
        <f>SUM(F52+F54+F55)</f>
        <v>0</v>
      </c>
      <c r="G51" s="27"/>
      <c r="H51" s="28">
        <f t="shared" si="0"/>
        <v>0</v>
      </c>
    </row>
    <row r="52" spans="1:8" s="33" customFormat="1" ht="28.5" x14ac:dyDescent="0.25">
      <c r="A52" s="30"/>
      <c r="B52" s="23" t="s">
        <v>33</v>
      </c>
      <c r="C52" s="30"/>
      <c r="D52" s="30"/>
      <c r="E52" s="32"/>
      <c r="F52" s="26">
        <f>SUM(F53)</f>
        <v>0</v>
      </c>
      <c r="G52" s="27"/>
      <c r="H52" s="28">
        <f t="shared" si="0"/>
        <v>0</v>
      </c>
    </row>
    <row r="53" spans="1:8" s="33" customFormat="1" ht="15" customHeight="1" x14ac:dyDescent="0.25">
      <c r="A53" s="30"/>
      <c r="B53" s="31" t="s">
        <v>39</v>
      </c>
      <c r="C53" s="30" t="s">
        <v>42</v>
      </c>
      <c r="D53" s="30"/>
      <c r="E53" s="32"/>
      <c r="F53" s="32">
        <f>SUM(D53*E53)</f>
        <v>0</v>
      </c>
      <c r="G53" s="27"/>
      <c r="H53" s="28">
        <f t="shared" si="0"/>
        <v>0</v>
      </c>
    </row>
    <row r="54" spans="1:8" s="33" customFormat="1" x14ac:dyDescent="0.25">
      <c r="A54" s="30"/>
      <c r="B54" s="31"/>
      <c r="C54" s="30"/>
      <c r="D54" s="30"/>
      <c r="E54" s="32"/>
      <c r="F54" s="32"/>
      <c r="G54" s="27"/>
      <c r="H54" s="28">
        <f t="shared" si="0"/>
        <v>0</v>
      </c>
    </row>
    <row r="55" spans="1:8" s="33" customFormat="1" x14ac:dyDescent="0.25">
      <c r="A55" s="30"/>
      <c r="B55" s="31"/>
      <c r="C55" s="30"/>
      <c r="D55" s="30"/>
      <c r="E55" s="32"/>
      <c r="F55" s="32"/>
      <c r="G55" s="27"/>
      <c r="H55" s="28">
        <f t="shared" si="0"/>
        <v>0</v>
      </c>
    </row>
    <row r="56" spans="1:8" s="35" customFormat="1" ht="15.75" x14ac:dyDescent="0.25">
      <c r="A56" s="46"/>
      <c r="B56" s="47" t="s">
        <v>40</v>
      </c>
      <c r="C56" s="48"/>
      <c r="D56" s="46"/>
      <c r="E56" s="49"/>
      <c r="F56" s="20">
        <f>F18+F35+F32</f>
        <v>0</v>
      </c>
      <c r="G56" s="20"/>
      <c r="H56" s="20">
        <f t="shared" si="0"/>
        <v>0</v>
      </c>
    </row>
    <row r="57" spans="1:8" ht="15.75" customHeight="1" x14ac:dyDescent="0.25">
      <c r="C57" s="50"/>
      <c r="D57" s="4"/>
      <c r="E57" s="50"/>
      <c r="F57" s="50"/>
      <c r="G57" s="50"/>
      <c r="H57" s="50"/>
    </row>
    <row r="58" spans="1:8" ht="15.75" customHeight="1" x14ac:dyDescent="0.25">
      <c r="A58" s="21"/>
    </row>
    <row r="59" spans="1:8" ht="15.75" customHeight="1" x14ac:dyDescent="0.25">
      <c r="A59" s="21"/>
    </row>
    <row r="60" spans="1:8" ht="15.75" customHeight="1" x14ac:dyDescent="0.25">
      <c r="A60" s="21"/>
    </row>
    <row r="61" spans="1:8" ht="15.75" customHeight="1" x14ac:dyDescent="0.25">
      <c r="A61" s="21"/>
    </row>
    <row r="62" spans="1:8" ht="15.75" customHeight="1" x14ac:dyDescent="0.25"/>
    <row r="63" spans="1:8" ht="15.75" customHeight="1" x14ac:dyDescent="0.25">
      <c r="A63" s="21"/>
    </row>
    <row r="64" spans="1:8" ht="15.75" customHeight="1" x14ac:dyDescent="0.25">
      <c r="A64" s="21"/>
    </row>
    <row r="65" spans="1:2" ht="15.75" customHeight="1" x14ac:dyDescent="0.25">
      <c r="A65" s="33"/>
    </row>
    <row r="66" spans="1:2" ht="15.75" customHeight="1" x14ac:dyDescent="0.25"/>
    <row r="67" spans="1:2" ht="15.75" customHeight="1" x14ac:dyDescent="0.25">
      <c r="A67" s="21"/>
    </row>
    <row r="68" spans="1:2" ht="15.75" customHeight="1" x14ac:dyDescent="0.25">
      <c r="B68" s="21"/>
    </row>
    <row r="69" spans="1:2" ht="15.75" customHeight="1" x14ac:dyDescent="0.25"/>
    <row r="70" spans="1:2" ht="15.75" customHeight="1" x14ac:dyDescent="0.25">
      <c r="A70" s="21"/>
    </row>
    <row r="71" spans="1:2" ht="15.75" customHeight="1" x14ac:dyDescent="0.25">
      <c r="A71" s="21"/>
    </row>
    <row r="72" spans="1:2" ht="15.75" customHeight="1" x14ac:dyDescent="0.25">
      <c r="B72" s="21"/>
    </row>
    <row r="73" spans="1:2" ht="15.75" customHeight="1" x14ac:dyDescent="0.25">
      <c r="A73" s="21"/>
    </row>
    <row r="74" spans="1:2" ht="15.75" customHeight="1" x14ac:dyDescent="0.25">
      <c r="A74" s="21"/>
    </row>
    <row r="75" spans="1:2" ht="15.75" customHeight="1" x14ac:dyDescent="0.25"/>
    <row r="76" spans="1:2" ht="15.75" customHeight="1" x14ac:dyDescent="0.25"/>
    <row r="77" spans="1:2" ht="15.75" customHeight="1" x14ac:dyDescent="0.25"/>
    <row r="78" spans="1:2" ht="15.75" customHeight="1" x14ac:dyDescent="0.25"/>
    <row r="79" spans="1:2" ht="15.75" customHeight="1" x14ac:dyDescent="0.25"/>
    <row r="80" spans="1: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12">
    <mergeCell ref="G15:H15"/>
    <mergeCell ref="A15:A16"/>
    <mergeCell ref="B15:B16"/>
    <mergeCell ref="C15:C16"/>
    <mergeCell ref="D15:D16"/>
    <mergeCell ref="E15:E16"/>
    <mergeCell ref="F15:F16"/>
    <mergeCell ref="A13:H13"/>
    <mergeCell ref="A8:H8"/>
    <mergeCell ref="A9:H9"/>
    <mergeCell ref="A11:H11"/>
    <mergeCell ref="A12:H12"/>
  </mergeCells>
  <printOptions horizontalCentered="1"/>
  <pageMargins left="0.51181102362204722" right="0.31496062992125984" top="0.55118110236220474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32814-552E-4B42-8551-A8B1D4F92907}">
  <dimension ref="A1:J14"/>
  <sheetViews>
    <sheetView zoomScale="85" zoomScaleNormal="85" workbookViewId="0">
      <selection activeCell="C17" sqref="C17"/>
    </sheetView>
  </sheetViews>
  <sheetFormatPr defaultRowHeight="15" x14ac:dyDescent="0.25"/>
  <cols>
    <col min="1" max="1" width="30.7109375" customWidth="1"/>
  </cols>
  <sheetData>
    <row r="1" spans="1:10" x14ac:dyDescent="0.25">
      <c r="A1" s="52" t="s">
        <v>54</v>
      </c>
      <c r="B1" s="53" t="s">
        <v>55</v>
      </c>
      <c r="C1" s="54">
        <v>9</v>
      </c>
      <c r="D1" s="55">
        <v>200000</v>
      </c>
      <c r="E1" s="56">
        <f>SUM(C1*D1)</f>
        <v>1800000</v>
      </c>
      <c r="F1" s="57"/>
      <c r="G1" s="57"/>
      <c r="H1" s="57"/>
      <c r="I1" s="57"/>
      <c r="J1" s="57"/>
    </row>
    <row r="2" spans="1:10" x14ac:dyDescent="0.25">
      <c r="A2" s="52" t="s">
        <v>56</v>
      </c>
      <c r="B2" s="53" t="s">
        <v>55</v>
      </c>
      <c r="C2" s="54">
        <v>9</v>
      </c>
      <c r="D2" s="55">
        <v>200000</v>
      </c>
      <c r="E2" s="56">
        <f t="shared" ref="E2:E6" si="0">SUM(C2*D2)</f>
        <v>1800000</v>
      </c>
      <c r="F2" s="57"/>
      <c r="G2" s="57"/>
      <c r="H2" s="57"/>
      <c r="I2" s="57"/>
      <c r="J2" s="57"/>
    </row>
    <row r="3" spans="1:10" x14ac:dyDescent="0.25">
      <c r="A3" s="52" t="s">
        <v>57</v>
      </c>
      <c r="B3" s="53" t="s">
        <v>58</v>
      </c>
      <c r="C3" s="54">
        <v>9</v>
      </c>
      <c r="D3" s="55">
        <v>18000</v>
      </c>
      <c r="E3" s="58">
        <f>SUM(C3*D3)</f>
        <v>162000</v>
      </c>
      <c r="F3" s="57"/>
      <c r="G3" s="57"/>
      <c r="H3" s="57"/>
      <c r="I3" s="57"/>
      <c r="J3" s="57"/>
    </row>
    <row r="4" spans="1:10" x14ac:dyDescent="0.25">
      <c r="A4" s="52" t="s">
        <v>59</v>
      </c>
      <c r="B4" s="53" t="s">
        <v>58</v>
      </c>
      <c r="C4" s="54">
        <v>9</v>
      </c>
      <c r="D4" s="55">
        <v>10720</v>
      </c>
      <c r="E4" s="58">
        <f t="shared" si="0"/>
        <v>96480</v>
      </c>
      <c r="F4" s="57"/>
      <c r="G4" s="57"/>
      <c r="H4" s="57"/>
      <c r="I4" s="57"/>
      <c r="J4" s="57"/>
    </row>
    <row r="5" spans="1:10" x14ac:dyDescent="0.25">
      <c r="A5" s="52" t="s">
        <v>60</v>
      </c>
      <c r="B5" s="53" t="s">
        <v>58</v>
      </c>
      <c r="C5" s="54">
        <v>9</v>
      </c>
      <c r="D5" s="55">
        <v>10000</v>
      </c>
      <c r="E5" s="58">
        <f t="shared" si="0"/>
        <v>90000</v>
      </c>
      <c r="F5" s="57"/>
      <c r="G5" s="57"/>
      <c r="H5" s="57"/>
      <c r="I5" s="57"/>
      <c r="J5" s="57"/>
    </row>
    <row r="6" spans="1:10" x14ac:dyDescent="0.25">
      <c r="A6" s="52" t="s">
        <v>61</v>
      </c>
      <c r="B6" s="53" t="s">
        <v>58</v>
      </c>
      <c r="C6" s="54">
        <v>9</v>
      </c>
      <c r="D6" s="55">
        <f>12000</f>
        <v>12000</v>
      </c>
      <c r="E6" s="58">
        <f t="shared" si="0"/>
        <v>108000</v>
      </c>
      <c r="F6" s="57"/>
      <c r="G6" s="57"/>
      <c r="H6" s="57"/>
      <c r="I6" s="57"/>
      <c r="J6" s="57"/>
    </row>
    <row r="7" spans="1:10" x14ac:dyDescent="0.25">
      <c r="A7" s="59"/>
      <c r="B7" s="57"/>
      <c r="C7" s="57"/>
      <c r="D7" s="57"/>
      <c r="E7" s="57"/>
      <c r="F7" s="57"/>
      <c r="G7" s="57"/>
      <c r="H7" s="57"/>
      <c r="I7" s="57"/>
      <c r="J7" s="57"/>
    </row>
    <row r="8" spans="1:10" x14ac:dyDescent="0.25">
      <c r="A8" s="59"/>
      <c r="B8" s="57"/>
      <c r="C8" s="57"/>
      <c r="D8" s="57"/>
      <c r="E8" s="57"/>
      <c r="F8" s="57"/>
      <c r="G8" s="57"/>
      <c r="H8" s="57"/>
      <c r="I8" s="57"/>
      <c r="J8" s="57"/>
    </row>
    <row r="9" spans="1:10" x14ac:dyDescent="0.25">
      <c r="A9" s="60" t="s">
        <v>62</v>
      </c>
      <c r="B9" s="61" t="s">
        <v>63</v>
      </c>
      <c r="C9" s="61" t="s">
        <v>64</v>
      </c>
      <c r="D9" s="61" t="s">
        <v>65</v>
      </c>
      <c r="E9" s="61" t="s">
        <v>66</v>
      </c>
      <c r="F9" s="61" t="s">
        <v>67</v>
      </c>
      <c r="G9" s="61" t="s">
        <v>60</v>
      </c>
      <c r="H9" s="61" t="s">
        <v>59</v>
      </c>
      <c r="I9" s="61" t="s">
        <v>68</v>
      </c>
      <c r="J9" s="61" t="s">
        <v>69</v>
      </c>
    </row>
    <row r="10" spans="1:10" x14ac:dyDescent="0.25">
      <c r="A10" s="62">
        <v>200000</v>
      </c>
      <c r="B10" s="63">
        <f>A10*10%</f>
        <v>20000</v>
      </c>
      <c r="C10" s="63">
        <f>((A10-B10-(14*3932))-D10)*0.1</f>
        <v>12095.2</v>
      </c>
      <c r="D10" s="63">
        <f>A10*2%</f>
        <v>4000</v>
      </c>
      <c r="E10" s="63">
        <f>A10-B10-C10-D10</f>
        <v>163904.79999999999</v>
      </c>
      <c r="F10" s="63">
        <f>(A10-B10)*0.05</f>
        <v>9000</v>
      </c>
      <c r="G10" s="63">
        <f>A10*0.025</f>
        <v>5000</v>
      </c>
      <c r="H10" s="63">
        <v>10360</v>
      </c>
      <c r="I10" s="63">
        <f>A10*3%</f>
        <v>6000</v>
      </c>
      <c r="J10" s="63">
        <f>B10+C10+D10+E10</f>
        <v>200000</v>
      </c>
    </row>
    <row r="11" spans="1:10" x14ac:dyDescent="0.25">
      <c r="A11" s="62">
        <v>200000</v>
      </c>
      <c r="B11" s="63">
        <f t="shared" ref="B11" si="1">A11*10%</f>
        <v>20000</v>
      </c>
      <c r="C11" s="63">
        <f>((A11-B11-(14*3932))-D11)*0.1</f>
        <v>12095.2</v>
      </c>
      <c r="D11" s="63">
        <f t="shared" ref="D11" si="2">A11*2%</f>
        <v>4000</v>
      </c>
      <c r="E11" s="63">
        <f t="shared" ref="E11" si="3">A11-B11-C11-D11</f>
        <v>163904.79999999999</v>
      </c>
      <c r="F11" s="63">
        <f>(A11-B11)*0.05</f>
        <v>9000</v>
      </c>
      <c r="G11" s="63">
        <f>A11*0.025</f>
        <v>5000</v>
      </c>
      <c r="H11" s="63">
        <v>10360</v>
      </c>
      <c r="I11" s="63">
        <f t="shared" ref="I11" si="4">A11*3%</f>
        <v>6000</v>
      </c>
      <c r="J11" s="63">
        <f t="shared" ref="J11" si="5">B11+C11+D11+E11</f>
        <v>200000</v>
      </c>
    </row>
    <row r="12" spans="1:10" x14ac:dyDescent="0.25">
      <c r="A12" s="64" t="s">
        <v>69</v>
      </c>
      <c r="B12" s="63">
        <f t="shared" ref="B12:J12" si="6">SUM(B10:B11)</f>
        <v>40000</v>
      </c>
      <c r="C12" s="63">
        <f t="shared" si="6"/>
        <v>24190.400000000001</v>
      </c>
      <c r="D12" s="63">
        <f t="shared" si="6"/>
        <v>8000</v>
      </c>
      <c r="E12" s="63">
        <f t="shared" si="6"/>
        <v>327809.59999999998</v>
      </c>
      <c r="F12" s="63">
        <f t="shared" si="6"/>
        <v>18000</v>
      </c>
      <c r="G12" s="63">
        <f t="shared" si="6"/>
        <v>10000</v>
      </c>
      <c r="H12" s="63">
        <f t="shared" si="6"/>
        <v>20720</v>
      </c>
      <c r="I12" s="63">
        <f t="shared" si="6"/>
        <v>12000</v>
      </c>
      <c r="J12" s="63">
        <f t="shared" si="6"/>
        <v>400000</v>
      </c>
    </row>
    <row r="13" spans="1:10" x14ac:dyDescent="0.25">
      <c r="A13" s="59"/>
      <c r="B13" s="65">
        <f>B12*9</f>
        <v>360000</v>
      </c>
      <c r="C13" s="65">
        <f t="shared" ref="C13:J13" si="7">C12*9</f>
        <v>217713.6</v>
      </c>
      <c r="D13" s="65">
        <f t="shared" si="7"/>
        <v>72000</v>
      </c>
      <c r="E13" s="65">
        <f t="shared" si="7"/>
        <v>2950286.4</v>
      </c>
      <c r="F13" s="66">
        <f t="shared" si="7"/>
        <v>162000</v>
      </c>
      <c r="G13" s="66">
        <f t="shared" si="7"/>
        <v>90000</v>
      </c>
      <c r="H13" s="66">
        <f t="shared" si="7"/>
        <v>186480</v>
      </c>
      <c r="I13" s="66">
        <f t="shared" si="7"/>
        <v>108000</v>
      </c>
      <c r="J13" s="65">
        <f t="shared" si="7"/>
        <v>3600000</v>
      </c>
    </row>
    <row r="14" spans="1:10" x14ac:dyDescent="0.25">
      <c r="A14" s="59"/>
      <c r="B14" s="57"/>
      <c r="C14" s="57"/>
      <c r="D14" s="57"/>
      <c r="E14" s="57"/>
      <c r="F14" s="57"/>
      <c r="G14" s="57"/>
      <c r="H14" s="57"/>
      <c r="I14" s="57"/>
      <c r="J14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Қаз</vt:lpstr>
      <vt:lpstr>пример расчета ЗП на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Ainur Zhampeisova</cp:lastModifiedBy>
  <cp:lastPrinted>2024-02-06T12:16:07Z</cp:lastPrinted>
  <dcterms:created xsi:type="dcterms:W3CDTF">2024-01-03T05:44:14Z</dcterms:created>
  <dcterms:modified xsi:type="dcterms:W3CDTF">2025-02-14T15:06:11Z</dcterms:modified>
</cp:coreProperties>
</file>