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3 КОНКУРС ПРОЕКТЫ\Колдау\"/>
    </mc:Choice>
  </mc:AlternateContent>
  <xr:revisionPtr revIDLastSave="0" documentId="13_ncr:1_{64FC0C43-490B-4FA9-981D-A97C17D182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Лист1!$A$1:$J$84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1" i="1"/>
  <c r="F15" i="1" l="1"/>
  <c r="F16" i="1"/>
  <c r="F17" i="1"/>
  <c r="F22" i="1"/>
  <c r="I55" i="1" l="1"/>
  <c r="F59" i="1"/>
  <c r="F42" i="1" l="1"/>
  <c r="F44" i="1"/>
  <c r="I45" i="1"/>
  <c r="F30" i="1"/>
  <c r="F31" i="1"/>
  <c r="I59" i="1"/>
  <c r="F47" i="1"/>
  <c r="I46" i="1" s="1"/>
  <c r="I51" i="1"/>
  <c r="F19" i="1"/>
  <c r="F20" i="1"/>
  <c r="F21" i="1"/>
  <c r="I21" i="1" s="1"/>
  <c r="F25" i="1"/>
  <c r="F24" i="1" s="1"/>
  <c r="F18" i="1"/>
  <c r="I18" i="1" s="1"/>
  <c r="I17" i="1"/>
  <c r="I16" i="1"/>
  <c r="F50" i="1"/>
  <c r="F49" i="1" s="1"/>
  <c r="I60" i="1"/>
  <c r="I57" i="1"/>
  <c r="F54" i="1"/>
  <c r="I54" i="1" s="1"/>
  <c r="F53" i="1"/>
  <c r="I53" i="1" s="1"/>
  <c r="F23" i="1"/>
  <c r="I23" i="1" s="1"/>
  <c r="F27" i="1"/>
  <c r="F29" i="1"/>
  <c r="I29" i="1" s="1"/>
  <c r="F32" i="1"/>
  <c r="I32" i="1" s="1"/>
  <c r="I22" i="1"/>
  <c r="F13" i="1"/>
  <c r="I13" i="1" s="1"/>
  <c r="F14" i="1"/>
  <c r="I14" i="1" s="1"/>
  <c r="I15" i="1"/>
  <c r="F12" i="1"/>
  <c r="I56" i="1"/>
  <c r="F11" i="1" l="1"/>
  <c r="I27" i="1"/>
  <c r="F26" i="1"/>
  <c r="I30" i="1"/>
  <c r="F28" i="1"/>
  <c r="I28" i="1" s="1"/>
  <c r="F41" i="1"/>
  <c r="F34" i="1"/>
  <c r="I47" i="1"/>
  <c r="I42" i="1"/>
  <c r="I44" i="1"/>
  <c r="I25" i="1"/>
  <c r="I52" i="1"/>
  <c r="F48" i="1"/>
  <c r="I48" i="1" s="1"/>
  <c r="I49" i="1"/>
  <c r="F58" i="1"/>
  <c r="I58" i="1" s="1"/>
  <c r="F52" i="1"/>
  <c r="I50" i="1"/>
  <c r="I31" i="1"/>
  <c r="I12" i="1"/>
  <c r="I11" i="1" s="1"/>
  <c r="F10" i="1" l="1"/>
  <c r="I26" i="1"/>
  <c r="I41" i="1"/>
  <c r="I34" i="1"/>
  <c r="F33" i="1"/>
  <c r="I24" i="1"/>
  <c r="I33" i="1" l="1"/>
  <c r="F61" i="1"/>
  <c r="I61" i="1" s="1"/>
  <c r="I10" i="1"/>
</calcChain>
</file>

<file path=xl/sharedStrings.xml><?xml version="1.0" encoding="utf-8"?>
<sst xmlns="http://schemas.openxmlformats.org/spreadsheetml/2006/main" count="109" uniqueCount="81">
  <si>
    <t xml:space="preserve">Смета расходов по реализации социального проекта </t>
  </si>
  <si>
    <t>№</t>
  </si>
  <si>
    <t>Статьи расходов</t>
  </si>
  <si>
    <t>Единица измерения</t>
  </si>
  <si>
    <t>Количество</t>
  </si>
  <si>
    <t>Стоимость, в тенге</t>
  </si>
  <si>
    <t>Всего, в тенге</t>
  </si>
  <si>
    <t>Источники финансирования</t>
  </si>
  <si>
    <t>Заявитель (софинансирование)</t>
  </si>
  <si>
    <t>Другие источники софинансирования</t>
  </si>
  <si>
    <t>Средства гранта</t>
  </si>
  <si>
    <t>…</t>
  </si>
  <si>
    <t>Материально-техническое обеспечение:</t>
  </si>
  <si>
    <t>Прямые расходы:</t>
  </si>
  <si>
    <t>Итого:</t>
  </si>
  <si>
    <r>
      <t xml:space="preserve">С Приложением № </t>
    </r>
    <r>
      <rPr>
        <sz val="12"/>
        <color theme="1"/>
        <rFont val="Times New Roman"/>
        <family val="1"/>
        <charset val="204"/>
      </rPr>
      <t xml:space="preserve">2 ознакомлен и согласен: </t>
    </r>
  </si>
  <si>
    <t>Грантополучатель:</t>
  </si>
  <si>
    <t>«СОГЛАСОВАНО»</t>
  </si>
  <si>
    <t>Грантодатель:</t>
  </si>
  <si>
    <t xml:space="preserve">НАО «Центр поддержки гражданских инициатив» </t>
  </si>
  <si>
    <t xml:space="preserve">Директор проектного офиса по государственному </t>
  </si>
  <si>
    <t>грантовому финансированию</t>
  </si>
  <si>
    <t>Заработная плата, в том числе:</t>
  </si>
  <si>
    <t>Социальный налог и социальные отчисления</t>
  </si>
  <si>
    <t>Обязательное социальное медицинское страхование</t>
  </si>
  <si>
    <t>Банковские услуги</t>
  </si>
  <si>
    <t>Коммунальные услуги и (или) эксплуатационные расходы</t>
  </si>
  <si>
    <t>Расходные материалы, приобретение товаров, необходимых для обслуживания и содержания основных средств и другие запасы, в том числе:</t>
  </si>
  <si>
    <t>Прочие расходы, в том числе:</t>
  </si>
  <si>
    <t>Расходы на служебные командировки, в том числе:</t>
  </si>
  <si>
    <r>
      <t>Суточные (</t>
    </r>
    <r>
      <rPr>
        <i/>
        <sz val="12"/>
        <color theme="1"/>
        <rFont val="Times New Roman"/>
        <family val="1"/>
        <charset val="204"/>
      </rPr>
      <t>указать количество командировок и человек, человеко/дней</t>
    </r>
    <r>
      <rPr>
        <sz val="12"/>
        <color theme="1"/>
        <rFont val="Times New Roman"/>
        <family val="1"/>
        <charset val="204"/>
      </rPr>
      <t>)</t>
    </r>
  </si>
  <si>
    <r>
      <t>Проживание (</t>
    </r>
    <r>
      <rPr>
        <i/>
        <sz val="12"/>
        <color theme="1"/>
        <rFont val="Times New Roman"/>
        <family val="1"/>
        <charset val="204"/>
      </rPr>
      <t>указать количество командировок и человек, человеко/дней</t>
    </r>
    <r>
      <rPr>
        <sz val="12"/>
        <color theme="1"/>
        <rFont val="Times New Roman"/>
        <family val="1"/>
        <charset val="204"/>
      </rPr>
      <t>)</t>
    </r>
  </si>
  <si>
    <r>
      <t>Проезд (</t>
    </r>
    <r>
      <rPr>
        <i/>
        <sz val="12"/>
        <color theme="1"/>
        <rFont val="Times New Roman"/>
        <family val="1"/>
        <charset val="204"/>
      </rPr>
      <t>расписать количество командировок, человек и билетов</t>
    </r>
    <r>
      <rPr>
        <sz val="12"/>
        <color theme="1"/>
        <rFont val="Times New Roman"/>
        <family val="1"/>
        <charset val="204"/>
      </rPr>
      <t>)</t>
    </r>
  </si>
  <si>
    <t>Приобретение раздаточных материалов, в том числе:</t>
  </si>
  <si>
    <t>Расходы по оплате работ и услуг, оказываемых юридическими и физическими лицами, в том числе:</t>
  </si>
  <si>
    <t>Административные расходы:</t>
  </si>
  <si>
    <t>Грантополучатель: Общественное объединение «Попечительский совет организаций образования «QOLDAU»</t>
  </si>
  <si>
    <t>Тема гранта: Реализация общенационального проекта «Birgemiz: Sabaqtastyq» по внедрению практики наставничества волонтерами в отношении детей, находящихся в детских домах, и молодежи, детей, оказавшихся в трудной жизненной ситуации в центрах социального обслуживания системы социальной защиты населения</t>
  </si>
  <si>
    <t>Сумма гранта: 21 826 000 тенге</t>
  </si>
  <si>
    <t>Руководитель проекта</t>
  </si>
  <si>
    <t>Бухгалтер проекта</t>
  </si>
  <si>
    <t>Специалист по связям с общественностью</t>
  </si>
  <si>
    <t>месяц</t>
  </si>
  <si>
    <t xml:space="preserve">Расходы на оплату услуг связи </t>
  </si>
  <si>
    <t>штук</t>
  </si>
  <si>
    <t>МФУ</t>
  </si>
  <si>
    <r>
      <t xml:space="preserve">Мероприятие 1. </t>
    </r>
    <r>
      <rPr>
        <b/>
        <i/>
        <sz val="12"/>
        <color theme="1"/>
        <rFont val="Times New Roman"/>
        <family val="1"/>
        <charset val="204"/>
      </rPr>
      <t>(Создание инфраструктуры поддержки наставничества в школах и детских домах, в образовательных организациях среднего профессионального и высшего образования для молодежи и детей, оказавшихся в трудной жизненной ситуации)</t>
    </r>
  </si>
  <si>
    <t>услуга</t>
  </si>
  <si>
    <r>
      <t xml:space="preserve">Мероприятие 2. </t>
    </r>
    <r>
      <rPr>
        <b/>
        <i/>
        <sz val="12"/>
        <color theme="1"/>
        <rFont val="Times New Roman"/>
        <family val="1"/>
        <charset val="204"/>
      </rPr>
      <t xml:space="preserve"> (Разработка методической и образовательной базы для формирования системы наставничества)</t>
    </r>
  </si>
  <si>
    <t>Мероприятие 2.  (Привлечение и обучение пула наставников)</t>
  </si>
  <si>
    <t>Мероприятие 3. (Создание взаимосвязей наставник – молодежь)</t>
  </si>
  <si>
    <t>Расходы на оплату услуг связи</t>
  </si>
  <si>
    <t>Программное обеспечение Microsoft Windows 10 Professional</t>
  </si>
  <si>
    <t>Антивирус Касперский 2021, 12 месяцев</t>
  </si>
  <si>
    <t>Мероприятие 4.  Разработка методики внедрения подходов «наставничества» в образовательный процесс школ, СУЗов и ВУЗов и пилотирование ее внедрения</t>
  </si>
  <si>
    <t>Мероприятие 5.Проведение информационно-разъяснительной
работы, в том числе в социальных сетях, в том числе:</t>
  </si>
  <si>
    <t xml:space="preserve"> Руководитель организации _________________ Раймжанова Ф.С.</t>
  </si>
  <si>
    <t>Приложение № 2 
к Договору о предоставлении гранта 
от «26» июля  2021года №39</t>
  </si>
  <si>
    <t>Канцелярские товары</t>
  </si>
  <si>
    <t>Координатор проекта</t>
  </si>
  <si>
    <t>Ноутбук HP</t>
  </si>
  <si>
    <t>Расходы на оплату аренды за помещения (30 кв.м*5000 тенге)</t>
  </si>
  <si>
    <t>Услуги экспертов коуча
(60 сессий/1,5 часа*22500 тенге)</t>
  </si>
  <si>
    <t>Услуги по созданию видеоролика(5 видеороликов, формат - 4K, хронометраж не более 2 мин.)</t>
  </si>
  <si>
    <t>Услуги менеджера проекта</t>
  </si>
  <si>
    <t>Услуги по изготовлению полотна для roll up (размер 80*200)</t>
  </si>
  <si>
    <t>Услуги по заправке картриджей (11 заправок* 3870 тенге)</t>
  </si>
  <si>
    <t xml:space="preserve">Услуги по разработке содержания и проведения тренинга ( 2 тренера*34 вебинара*60000 тенге)
</t>
  </si>
  <si>
    <t>Услуги по разработке содержания и проведения тренинга (14 тренингов*2 тренера*60000 тенге)</t>
  </si>
  <si>
    <t>Штампованные значки,  футляры для значков, удостоверение к значкам для пула наставников</t>
  </si>
  <si>
    <t>Услуги по разработке содержания и проведения тренинга ( 2 тренера *10 тренингов*60000 тг)</t>
  </si>
  <si>
    <t>Услуги интервьюера по отбору пула наставников  (1 регион*130000 тг)</t>
  </si>
  <si>
    <t>Штампованные значки, футляры для значков, удостоверение к значкам для детей и молодежи закрепленные к наставникам (книги, игры )</t>
  </si>
  <si>
    <t>Услуги по разработке учебно-методического пособия для формирования системы наставничества, с привлечением не мене 3 профильных НПО, 3 экспертов в социальной сфере</t>
  </si>
  <si>
    <t>Услуги по продвижению (таргетированная реклама) мероприятий в социальных сетях Facebook. Instagram, telegram, печатные издания (газеты/журналы), СМИ, паблики/блогеры</t>
  </si>
  <si>
    <t xml:space="preserve">Услуги по разработке базовых рекомендаций, способствующих развитию системы «наставничества» в организациях образования, посредством деятельности Попечительских советов </t>
  </si>
  <si>
    <t xml:space="preserve">и.о. Председателя Правления </t>
  </si>
  <si>
    <t>______________ Б.Абенова</t>
  </si>
  <si>
    <t>______________  Киикбаев Ж.</t>
  </si>
  <si>
    <t xml:space="preserve">Главный менеджер проектного офиса по государственному </t>
  </si>
  <si>
    <t>______________ Галимова А.Т.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</si>
</sst>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₽_-;\-* #,##0.00\ _₽_-;_-* &quot;-&quot;??\ _₽_-;_-@_-"/>
    <numFmt numFmtId="165" formatCode="000000"/>
    <numFmt numFmtId="166" formatCode="#,##0_ ;\-#,##0\ 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12" fillId="0" borderId="0"/>
    <xf numFmtId="164" fontId="12" fillId="0" borderId="0" applyFont="0" applyFill="0" applyBorder="0" applyAlignment="0" applyProtection="0"/>
  </cellStyleXfs>
  <cellXfs count="91">
    <xf numFmtId="0" fontId="0" fillId="0" borderId="0" xfId="0"/>
    <xf numFmtId="0" fontId="1" fillId="0" borderId="1" xfId="3" applyFont="1" applyFill="1" applyBorder="1" applyAlignment="1">
      <alignment horizontal="left" vertical="center" wrapText="1"/>
    </xf>
    <xf numFmtId="165" fontId="1" fillId="0" borderId="1" xfId="3" applyNumberFormat="1" applyFont="1" applyFill="1" applyBorder="1" applyAlignment="1">
      <alignment horizontal="left" vertical="center" wrapText="1"/>
    </xf>
    <xf numFmtId="165" fontId="2" fillId="0" borderId="1" xfId="3" applyNumberFormat="1" applyFont="1" applyFill="1" applyBorder="1" applyAlignment="1">
      <alignment horizontal="left" vertical="center" wrapText="1"/>
    </xf>
    <xf numFmtId="0" fontId="0" fillId="0" borderId="0" xfId="0" applyFill="1"/>
    <xf numFmtId="0" fontId="1" fillId="0" borderId="0" xfId="0" applyFont="1" applyFill="1" applyAlignment="1">
      <alignment horizontal="left" vertical="center" indent="15"/>
    </xf>
    <xf numFmtId="0" fontId="2" fillId="0" borderId="0" xfId="0" applyFont="1" applyFill="1" applyAlignment="1">
      <alignment horizontal="center" vertical="center"/>
    </xf>
    <xf numFmtId="43" fontId="0" fillId="0" borderId="0" xfId="1" applyFont="1" applyFill="1"/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3" fontId="1" fillId="0" borderId="1" xfId="2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1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indent="10"/>
    </xf>
    <xf numFmtId="0" fontId="4" fillId="0" borderId="3" xfId="0" applyFont="1" applyFill="1" applyBorder="1" applyAlignment="1">
      <alignment horizontal="left" vertical="center" wrapText="1"/>
    </xf>
    <xf numFmtId="166" fontId="1" fillId="0" borderId="1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/>
    </xf>
    <xf numFmtId="166" fontId="10" fillId="0" borderId="3" xfId="1" applyNumberFormat="1" applyFont="1" applyFill="1" applyBorder="1" applyAlignment="1">
      <alignment horizontal="right" vertical="center"/>
    </xf>
    <xf numFmtId="166" fontId="1" fillId="0" borderId="3" xfId="1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right" vertical="center" wrapText="1"/>
    </xf>
    <xf numFmtId="166" fontId="10" fillId="0" borderId="1" xfId="1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right" wrapText="1"/>
    </xf>
    <xf numFmtId="166" fontId="2" fillId="0" borderId="5" xfId="1" applyNumberFormat="1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right" vertical="center"/>
    </xf>
    <xf numFmtId="166" fontId="2" fillId="0" borderId="1" xfId="1" applyNumberFormat="1" applyFont="1" applyFill="1" applyBorder="1" applyAlignment="1">
      <alignment horizontal="right" wrapText="1"/>
    </xf>
    <xf numFmtId="3" fontId="1" fillId="0" borderId="1" xfId="2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right" vertical="center"/>
    </xf>
    <xf numFmtId="3" fontId="1" fillId="0" borderId="0" xfId="2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166" fontId="10" fillId="2" borderId="3" xfId="1" applyNumberFormat="1" applyFont="1" applyFill="1" applyBorder="1" applyAlignment="1">
      <alignment horizontal="right" vertical="center"/>
    </xf>
    <xf numFmtId="166" fontId="1" fillId="2" borderId="3" xfId="1" applyNumberFormat="1" applyFont="1" applyFill="1" applyBorder="1" applyAlignment="1">
      <alignment horizontal="right" vertical="center"/>
    </xf>
    <xf numFmtId="166" fontId="1" fillId="2" borderId="1" xfId="1" applyNumberFormat="1" applyFont="1" applyFill="1" applyBorder="1" applyAlignment="1">
      <alignment horizontal="right" vertical="center" wrapText="1"/>
    </xf>
    <xf numFmtId="0" fontId="0" fillId="2" borderId="0" xfId="0" applyFill="1"/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6" fontId="2" fillId="2" borderId="3" xfId="1" applyNumberFormat="1" applyFont="1" applyFill="1" applyBorder="1" applyAlignment="1">
      <alignment horizontal="right" vertical="center"/>
    </xf>
    <xf numFmtId="166" fontId="2" fillId="2" borderId="1" xfId="1" applyNumberFormat="1" applyFont="1" applyFill="1" applyBorder="1" applyAlignment="1">
      <alignment horizontal="right" vertical="center" wrapText="1"/>
    </xf>
    <xf numFmtId="0" fontId="9" fillId="2" borderId="0" xfId="0" applyFont="1" applyFill="1"/>
    <xf numFmtId="0" fontId="0" fillId="0" borderId="0" xfId="0" applyFill="1" applyBorder="1"/>
    <xf numFmtId="0" fontId="14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14" fillId="2" borderId="4" xfId="0" applyFont="1" applyFill="1" applyBorder="1" applyAlignment="1">
      <alignment vertical="center" wrapText="1"/>
    </xf>
    <xf numFmtId="0" fontId="13" fillId="2" borderId="0" xfId="0" applyFont="1" applyFill="1" applyBorder="1"/>
    <xf numFmtId="0" fontId="13" fillId="2" borderId="0" xfId="0" applyFont="1" applyFill="1"/>
    <xf numFmtId="0" fontId="1" fillId="0" borderId="0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horizontal="right" vertical="center"/>
    </xf>
    <xf numFmtId="166" fontId="1" fillId="0" borderId="7" xfId="1" applyNumberFormat="1" applyFont="1" applyFill="1" applyBorder="1" applyAlignment="1">
      <alignment horizontal="right" vertical="center"/>
    </xf>
    <xf numFmtId="0" fontId="0" fillId="0" borderId="0" xfId="0" applyFont="1" applyFill="1"/>
    <xf numFmtId="0" fontId="10" fillId="0" borderId="3" xfId="0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6" fontId="10" fillId="2" borderId="6" xfId="1" applyNumberFormat="1" applyFont="1" applyFill="1" applyBorder="1" applyAlignment="1">
      <alignment horizontal="right" vertical="center"/>
    </xf>
    <xf numFmtId="166" fontId="10" fillId="2" borderId="4" xfId="1" applyNumberFormat="1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">
    <cellStyle name="Обычный" xfId="0" builtinId="0"/>
    <cellStyle name="Обычный 2" xfId="3" xr:uid="{00000000-0005-0000-0000-000001000000}"/>
    <cellStyle name="Обычный 3" xfId="2" xr:uid="{00000000-0005-0000-0000-000002000000}"/>
    <cellStyle name="Финансовый" xfId="1" builtinId="3"/>
    <cellStyle name="Финансовый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view="pageBreakPreview" zoomScale="75" zoomScaleNormal="75" zoomScaleSheetLayoutView="75" workbookViewId="0">
      <selection activeCell="D79" sqref="D79"/>
    </sheetView>
  </sheetViews>
  <sheetFormatPr defaultColWidth="8.7109375" defaultRowHeight="15" x14ac:dyDescent="0.25"/>
  <cols>
    <col min="1" max="1" width="5.85546875" style="4" customWidth="1"/>
    <col min="2" max="2" width="40.5703125" style="4" customWidth="1"/>
    <col min="3" max="3" width="11.42578125" style="4" customWidth="1"/>
    <col min="4" max="4" width="11.5703125" style="4" customWidth="1"/>
    <col min="5" max="5" width="12.5703125" style="4" customWidth="1"/>
    <col min="6" max="6" width="14.7109375" style="4" customWidth="1"/>
    <col min="7" max="7" width="17.28515625" style="4" customWidth="1"/>
    <col min="8" max="8" width="16.28515625" style="4" customWidth="1"/>
    <col min="9" max="9" width="14.85546875" style="4" customWidth="1"/>
    <col min="10" max="13" width="8.7109375" style="4"/>
    <col min="14" max="14" width="17.28515625" style="4" customWidth="1"/>
    <col min="15" max="16384" width="8.7109375" style="4"/>
  </cols>
  <sheetData>
    <row r="1" spans="1:14" ht="53.25" customHeight="1" x14ac:dyDescent="0.25">
      <c r="A1" s="82" t="s">
        <v>57</v>
      </c>
      <c r="B1" s="82"/>
      <c r="C1" s="82"/>
      <c r="D1" s="82"/>
      <c r="E1" s="82"/>
      <c r="F1" s="82"/>
      <c r="G1" s="82"/>
      <c r="H1" s="82"/>
      <c r="I1" s="82"/>
    </row>
    <row r="2" spans="1:14" ht="15.75" x14ac:dyDescent="0.25">
      <c r="A2" s="5"/>
    </row>
    <row r="3" spans="1:14" ht="18.75" x14ac:dyDescent="0.25">
      <c r="A3" s="83" t="s">
        <v>0</v>
      </c>
      <c r="B3" s="83"/>
      <c r="C3" s="83"/>
      <c r="D3" s="83"/>
      <c r="E3" s="83"/>
      <c r="F3" s="83"/>
      <c r="G3" s="83"/>
      <c r="H3" s="83"/>
      <c r="I3" s="83"/>
    </row>
    <row r="4" spans="1:14" ht="15.75" x14ac:dyDescent="0.25">
      <c r="A4" s="6"/>
    </row>
    <row r="5" spans="1:14" ht="18.75" x14ac:dyDescent="0.25">
      <c r="A5" s="84" t="s">
        <v>36</v>
      </c>
      <c r="B5" s="84"/>
      <c r="C5" s="84"/>
      <c r="D5" s="84"/>
      <c r="E5" s="84"/>
      <c r="F5" s="84"/>
      <c r="G5" s="84"/>
      <c r="H5" s="84"/>
      <c r="I5" s="84"/>
    </row>
    <row r="6" spans="1:14" ht="60.95" customHeight="1" x14ac:dyDescent="0.25">
      <c r="A6" s="85" t="s">
        <v>37</v>
      </c>
      <c r="B6" s="85"/>
      <c r="C6" s="85"/>
      <c r="D6" s="85"/>
      <c r="E6" s="85"/>
      <c r="F6" s="85"/>
      <c r="G6" s="85"/>
      <c r="H6" s="85"/>
      <c r="I6" s="85"/>
      <c r="N6" s="7"/>
    </row>
    <row r="7" spans="1:14" ht="18.75" x14ac:dyDescent="0.25">
      <c r="A7" s="86" t="s">
        <v>38</v>
      </c>
      <c r="B7" s="86"/>
      <c r="C7" s="86"/>
      <c r="D7" s="86"/>
      <c r="E7" s="86"/>
      <c r="F7" s="86"/>
      <c r="G7" s="86"/>
      <c r="H7" s="86"/>
      <c r="I7" s="86"/>
      <c r="N7" s="7"/>
    </row>
    <row r="8" spans="1:14" ht="31.5" customHeight="1" x14ac:dyDescent="0.25">
      <c r="A8" s="81" t="s">
        <v>1</v>
      </c>
      <c r="B8" s="81" t="s">
        <v>2</v>
      </c>
      <c r="C8" s="81" t="s">
        <v>3</v>
      </c>
      <c r="D8" s="81" t="s">
        <v>4</v>
      </c>
      <c r="E8" s="81" t="s">
        <v>5</v>
      </c>
      <c r="F8" s="81" t="s">
        <v>6</v>
      </c>
      <c r="G8" s="81" t="s">
        <v>7</v>
      </c>
      <c r="H8" s="81"/>
      <c r="I8" s="81"/>
    </row>
    <row r="9" spans="1:14" ht="75" x14ac:dyDescent="0.25">
      <c r="A9" s="81"/>
      <c r="B9" s="81"/>
      <c r="C9" s="81"/>
      <c r="D9" s="81"/>
      <c r="E9" s="81"/>
      <c r="F9" s="81"/>
      <c r="G9" s="8" t="s">
        <v>8</v>
      </c>
      <c r="H9" s="8" t="s">
        <v>9</v>
      </c>
      <c r="I9" s="8" t="s">
        <v>10</v>
      </c>
      <c r="N9" s="9"/>
    </row>
    <row r="10" spans="1:14" ht="15.75" x14ac:dyDescent="0.25">
      <c r="A10" s="10">
        <v>1</v>
      </c>
      <c r="B10" s="11" t="s">
        <v>35</v>
      </c>
      <c r="C10" s="12"/>
      <c r="D10" s="13"/>
      <c r="E10" s="28"/>
      <c r="F10" s="29">
        <f>F11+F16+F17+F18+F21+F22+F24+F26</f>
        <v>4826574</v>
      </c>
      <c r="G10" s="29"/>
      <c r="H10" s="29"/>
      <c r="I10" s="29">
        <f>F10</f>
        <v>4826574</v>
      </c>
    </row>
    <row r="11" spans="1:14" ht="15.75" x14ac:dyDescent="0.25">
      <c r="A11" s="14"/>
      <c r="B11" s="11" t="s">
        <v>22</v>
      </c>
      <c r="C11" s="12"/>
      <c r="D11" s="13"/>
      <c r="E11" s="28"/>
      <c r="F11" s="29">
        <f>F12+F13+F14+F15</f>
        <v>3600000</v>
      </c>
      <c r="G11" s="28"/>
      <c r="H11" s="28"/>
      <c r="I11" s="29">
        <f>SUM(I12:I15)</f>
        <v>3600000</v>
      </c>
    </row>
    <row r="12" spans="1:14" ht="15.75" x14ac:dyDescent="0.25">
      <c r="A12" s="14"/>
      <c r="B12" s="14" t="s">
        <v>39</v>
      </c>
      <c r="C12" s="15" t="s">
        <v>42</v>
      </c>
      <c r="D12" s="16">
        <v>4</v>
      </c>
      <c r="E12" s="30">
        <v>270000</v>
      </c>
      <c r="F12" s="28">
        <f>D12*E12</f>
        <v>1080000</v>
      </c>
      <c r="G12" s="28"/>
      <c r="H12" s="28"/>
      <c r="I12" s="28">
        <f>F12</f>
        <v>1080000</v>
      </c>
    </row>
    <row r="13" spans="1:14" ht="15.75" x14ac:dyDescent="0.25">
      <c r="A13" s="14"/>
      <c r="B13" s="14" t="s">
        <v>40</v>
      </c>
      <c r="C13" s="15" t="s">
        <v>42</v>
      </c>
      <c r="D13" s="16">
        <v>4</v>
      </c>
      <c r="E13" s="30">
        <v>150000</v>
      </c>
      <c r="F13" s="28">
        <f t="shared" ref="F13:F14" si="0">D13*E13</f>
        <v>600000</v>
      </c>
      <c r="G13" s="28"/>
      <c r="H13" s="28"/>
      <c r="I13" s="28">
        <f t="shared" ref="I13:I18" si="1">F13</f>
        <v>600000</v>
      </c>
    </row>
    <row r="14" spans="1:14" ht="15.75" x14ac:dyDescent="0.25">
      <c r="A14" s="14"/>
      <c r="B14" s="14" t="s">
        <v>59</v>
      </c>
      <c r="C14" s="15" t="s">
        <v>42</v>
      </c>
      <c r="D14" s="16">
        <v>4</v>
      </c>
      <c r="E14" s="31">
        <v>240000</v>
      </c>
      <c r="F14" s="28">
        <f t="shared" si="0"/>
        <v>960000</v>
      </c>
      <c r="G14" s="28"/>
      <c r="H14" s="28"/>
      <c r="I14" s="28">
        <f t="shared" si="1"/>
        <v>960000</v>
      </c>
    </row>
    <row r="15" spans="1:14" ht="44.25" customHeight="1" x14ac:dyDescent="0.25">
      <c r="A15" s="14"/>
      <c r="B15" s="14" t="s">
        <v>41</v>
      </c>
      <c r="C15" s="15" t="s">
        <v>42</v>
      </c>
      <c r="D15" s="16">
        <v>4</v>
      </c>
      <c r="E15" s="31">
        <v>240000</v>
      </c>
      <c r="F15" s="28">
        <f>D15*E15</f>
        <v>960000</v>
      </c>
      <c r="G15" s="28"/>
      <c r="H15" s="28"/>
      <c r="I15" s="28">
        <f t="shared" si="1"/>
        <v>960000</v>
      </c>
    </row>
    <row r="16" spans="1:14" ht="31.5" x14ac:dyDescent="0.25">
      <c r="A16" s="14"/>
      <c r="B16" s="11" t="s">
        <v>23</v>
      </c>
      <c r="C16" s="15" t="s">
        <v>42</v>
      </c>
      <c r="D16" s="16">
        <v>4</v>
      </c>
      <c r="E16" s="28">
        <v>71896</v>
      </c>
      <c r="F16" s="32">
        <f>D16*E16</f>
        <v>287584</v>
      </c>
      <c r="G16" s="28"/>
      <c r="H16" s="28"/>
      <c r="I16" s="32">
        <f t="shared" si="1"/>
        <v>287584</v>
      </c>
    </row>
    <row r="17" spans="1:9" ht="31.5" x14ac:dyDescent="0.25">
      <c r="A17" s="14"/>
      <c r="B17" s="11" t="s">
        <v>24</v>
      </c>
      <c r="C17" s="15" t="s">
        <v>42</v>
      </c>
      <c r="D17" s="16">
        <v>4</v>
      </c>
      <c r="E17" s="28">
        <v>17200</v>
      </c>
      <c r="F17" s="32">
        <f>D17*E17</f>
        <v>68800</v>
      </c>
      <c r="G17" s="28"/>
      <c r="H17" s="28"/>
      <c r="I17" s="32">
        <f t="shared" si="1"/>
        <v>68800</v>
      </c>
    </row>
    <row r="18" spans="1:9" ht="15.75" x14ac:dyDescent="0.25">
      <c r="A18" s="14"/>
      <c r="B18" s="11" t="s">
        <v>25</v>
      </c>
      <c r="C18" s="17" t="s">
        <v>42</v>
      </c>
      <c r="D18" s="13">
        <v>4</v>
      </c>
      <c r="E18" s="28">
        <v>15000</v>
      </c>
      <c r="F18" s="32">
        <f t="shared" ref="F18:F21" si="2">D18*E18</f>
        <v>60000</v>
      </c>
      <c r="G18" s="28"/>
      <c r="H18" s="28"/>
      <c r="I18" s="32">
        <f t="shared" si="1"/>
        <v>60000</v>
      </c>
    </row>
    <row r="19" spans="1:9" ht="15.75" hidden="1" x14ac:dyDescent="0.25">
      <c r="A19" s="14"/>
      <c r="B19" s="11" t="s">
        <v>43</v>
      </c>
      <c r="C19" s="15"/>
      <c r="D19" s="16"/>
      <c r="E19" s="33"/>
      <c r="F19" s="32">
        <f t="shared" si="2"/>
        <v>0</v>
      </c>
      <c r="G19" s="28"/>
      <c r="H19" s="28"/>
      <c r="I19" s="32"/>
    </row>
    <row r="20" spans="1:9" ht="31.5" hidden="1" x14ac:dyDescent="0.25">
      <c r="A20" s="12"/>
      <c r="B20" s="11" t="s">
        <v>26</v>
      </c>
      <c r="C20" s="12"/>
      <c r="D20" s="13"/>
      <c r="E20" s="28"/>
      <c r="F20" s="32">
        <f t="shared" si="2"/>
        <v>0</v>
      </c>
      <c r="G20" s="28"/>
      <c r="H20" s="28"/>
      <c r="I20" s="32"/>
    </row>
    <row r="21" spans="1:9" ht="15.75" x14ac:dyDescent="0.25">
      <c r="A21" s="12"/>
      <c r="B21" s="3" t="s">
        <v>51</v>
      </c>
      <c r="C21" s="17" t="s">
        <v>42</v>
      </c>
      <c r="D21" s="18">
        <v>4</v>
      </c>
      <c r="E21" s="28">
        <v>7000</v>
      </c>
      <c r="F21" s="32">
        <f t="shared" si="2"/>
        <v>28000</v>
      </c>
      <c r="G21" s="28"/>
      <c r="H21" s="28"/>
      <c r="I21" s="32">
        <f>F21</f>
        <v>28000</v>
      </c>
    </row>
    <row r="22" spans="1:9" ht="31.5" x14ac:dyDescent="0.25">
      <c r="A22" s="14"/>
      <c r="B22" s="11" t="s">
        <v>61</v>
      </c>
      <c r="C22" s="37" t="s">
        <v>42</v>
      </c>
      <c r="D22" s="16">
        <v>4</v>
      </c>
      <c r="E22" s="38">
        <v>150000</v>
      </c>
      <c r="F22" s="32">
        <f>D22*E22</f>
        <v>600000</v>
      </c>
      <c r="G22" s="39"/>
      <c r="H22" s="39"/>
      <c r="I22" s="39">
        <f t="shared" ref="I22" si="3">F22</f>
        <v>600000</v>
      </c>
    </row>
    <row r="23" spans="1:9" ht="78.75" hidden="1" x14ac:dyDescent="0.25">
      <c r="A23" s="14"/>
      <c r="B23" s="11" t="s">
        <v>27</v>
      </c>
      <c r="C23" s="17"/>
      <c r="D23" s="13"/>
      <c r="E23" s="28"/>
      <c r="F23" s="28">
        <f t="shared" ref="F23:F32" si="4">D23*E23</f>
        <v>0</v>
      </c>
      <c r="G23" s="28"/>
      <c r="H23" s="28"/>
      <c r="I23" s="28">
        <f t="shared" ref="I23:I34" si="5">F23</f>
        <v>0</v>
      </c>
    </row>
    <row r="24" spans="1:9" ht="78.75" x14ac:dyDescent="0.25">
      <c r="A24" s="14"/>
      <c r="B24" s="3" t="s">
        <v>27</v>
      </c>
      <c r="C24" s="17"/>
      <c r="D24" s="13"/>
      <c r="E24" s="28"/>
      <c r="F24" s="32">
        <f>F25</f>
        <v>139620</v>
      </c>
      <c r="G24" s="28"/>
      <c r="H24" s="28"/>
      <c r="I24" s="32">
        <f t="shared" si="5"/>
        <v>139620</v>
      </c>
    </row>
    <row r="25" spans="1:9" ht="15.75" x14ac:dyDescent="0.25">
      <c r="A25" s="14"/>
      <c r="B25" s="1" t="s">
        <v>58</v>
      </c>
      <c r="C25" s="17" t="s">
        <v>42</v>
      </c>
      <c r="D25" s="13">
        <v>4</v>
      </c>
      <c r="E25" s="28">
        <v>34905</v>
      </c>
      <c r="F25" s="28">
        <f>D25*E25</f>
        <v>139620</v>
      </c>
      <c r="G25" s="28"/>
      <c r="H25" s="28"/>
      <c r="I25" s="28">
        <f>F25</f>
        <v>139620</v>
      </c>
    </row>
    <row r="26" spans="1:9" ht="15.75" x14ac:dyDescent="0.25">
      <c r="A26" s="14"/>
      <c r="B26" s="11" t="s">
        <v>28</v>
      </c>
      <c r="C26" s="17"/>
      <c r="D26" s="13"/>
      <c r="E26" s="28"/>
      <c r="F26" s="32">
        <f>F27</f>
        <v>42570</v>
      </c>
      <c r="G26" s="28"/>
      <c r="H26" s="28"/>
      <c r="I26" s="32">
        <f t="shared" si="5"/>
        <v>42570</v>
      </c>
    </row>
    <row r="27" spans="1:9" ht="31.5" x14ac:dyDescent="0.25">
      <c r="A27" s="12"/>
      <c r="B27" s="2" t="s">
        <v>66</v>
      </c>
      <c r="C27" s="17" t="s">
        <v>47</v>
      </c>
      <c r="D27" s="13">
        <v>1</v>
      </c>
      <c r="E27" s="28">
        <v>42570</v>
      </c>
      <c r="F27" s="28">
        <f t="shared" si="4"/>
        <v>42570</v>
      </c>
      <c r="G27" s="28"/>
      <c r="H27" s="28"/>
      <c r="I27" s="28">
        <f t="shared" si="5"/>
        <v>42570</v>
      </c>
    </row>
    <row r="28" spans="1:9" ht="32.25" customHeight="1" x14ac:dyDescent="0.25">
      <c r="A28" s="10">
        <v>2</v>
      </c>
      <c r="B28" s="11" t="s">
        <v>12</v>
      </c>
      <c r="C28" s="17"/>
      <c r="D28" s="13"/>
      <c r="E28" s="28"/>
      <c r="F28" s="32">
        <f>F29+F30+F31+F32</f>
        <v>1082426</v>
      </c>
      <c r="G28" s="32"/>
      <c r="H28" s="32"/>
      <c r="I28" s="32">
        <f t="shared" si="5"/>
        <v>1082426</v>
      </c>
    </row>
    <row r="29" spans="1:9" ht="18.95" customHeight="1" x14ac:dyDescent="0.25">
      <c r="A29" s="10"/>
      <c r="B29" s="19" t="s">
        <v>60</v>
      </c>
      <c r="C29" s="20" t="s">
        <v>44</v>
      </c>
      <c r="D29" s="21">
        <v>3</v>
      </c>
      <c r="E29" s="34">
        <v>260000</v>
      </c>
      <c r="F29" s="28">
        <f t="shared" si="4"/>
        <v>780000</v>
      </c>
      <c r="G29" s="28"/>
      <c r="H29" s="28"/>
      <c r="I29" s="28">
        <f t="shared" si="5"/>
        <v>780000</v>
      </c>
    </row>
    <row r="30" spans="1:9" ht="30.95" customHeight="1" x14ac:dyDescent="0.25">
      <c r="A30" s="10"/>
      <c r="B30" s="27" t="s">
        <v>52</v>
      </c>
      <c r="C30" s="20" t="s">
        <v>44</v>
      </c>
      <c r="D30" s="21">
        <v>2</v>
      </c>
      <c r="E30" s="34">
        <v>109296</v>
      </c>
      <c r="F30" s="35">
        <f t="shared" si="4"/>
        <v>218592</v>
      </c>
      <c r="G30" s="28"/>
      <c r="H30" s="28"/>
      <c r="I30" s="28">
        <f t="shared" si="5"/>
        <v>218592</v>
      </c>
    </row>
    <row r="31" spans="1:9" ht="30" customHeight="1" x14ac:dyDescent="0.25">
      <c r="A31" s="10"/>
      <c r="B31" s="27" t="s">
        <v>53</v>
      </c>
      <c r="C31" s="20" t="s">
        <v>44</v>
      </c>
      <c r="D31" s="21">
        <v>1</v>
      </c>
      <c r="E31" s="34">
        <v>11000</v>
      </c>
      <c r="F31" s="35">
        <f t="shared" si="4"/>
        <v>11000</v>
      </c>
      <c r="G31" s="28"/>
      <c r="H31" s="28"/>
      <c r="I31" s="28">
        <f t="shared" si="5"/>
        <v>11000</v>
      </c>
    </row>
    <row r="32" spans="1:9" ht="15.75" x14ac:dyDescent="0.25">
      <c r="A32" s="10"/>
      <c r="B32" s="19" t="s">
        <v>45</v>
      </c>
      <c r="C32" s="20" t="s">
        <v>44</v>
      </c>
      <c r="D32" s="21">
        <v>1</v>
      </c>
      <c r="E32" s="34">
        <v>72834</v>
      </c>
      <c r="F32" s="28">
        <f t="shared" si="4"/>
        <v>72834</v>
      </c>
      <c r="G32" s="28"/>
      <c r="H32" s="28"/>
      <c r="I32" s="28">
        <f t="shared" si="5"/>
        <v>72834</v>
      </c>
    </row>
    <row r="33" spans="1:10" ht="15.75" x14ac:dyDescent="0.25">
      <c r="A33" s="10">
        <v>3</v>
      </c>
      <c r="B33" s="11" t="s">
        <v>13</v>
      </c>
      <c r="C33" s="12"/>
      <c r="D33" s="13"/>
      <c r="E33" s="28"/>
      <c r="F33" s="32">
        <f>F34+F46+F48+F52+F56+F58</f>
        <v>15917000</v>
      </c>
      <c r="G33" s="32"/>
      <c r="H33" s="32"/>
      <c r="I33" s="32">
        <f t="shared" si="5"/>
        <v>15917000</v>
      </c>
    </row>
    <row r="34" spans="1:10" ht="141.75" x14ac:dyDescent="0.25">
      <c r="A34" s="14"/>
      <c r="B34" s="11" t="s">
        <v>46</v>
      </c>
      <c r="C34" s="12"/>
      <c r="D34" s="13"/>
      <c r="E34" s="28"/>
      <c r="F34" s="32">
        <f>SUM(F42:F45)</f>
        <v>7097000</v>
      </c>
      <c r="G34" s="32"/>
      <c r="H34" s="32"/>
      <c r="I34" s="32">
        <f t="shared" si="5"/>
        <v>7097000</v>
      </c>
    </row>
    <row r="35" spans="1:10" ht="31.5" hidden="1" x14ac:dyDescent="0.25">
      <c r="A35" s="14"/>
      <c r="B35" s="11" t="s">
        <v>29</v>
      </c>
      <c r="C35" s="12"/>
      <c r="D35" s="13"/>
      <c r="E35" s="28"/>
      <c r="F35" s="32"/>
      <c r="G35" s="32"/>
      <c r="H35" s="32"/>
      <c r="I35" s="32"/>
    </row>
    <row r="36" spans="1:10" ht="47.25" hidden="1" x14ac:dyDescent="0.25">
      <c r="A36" s="14"/>
      <c r="B36" s="14" t="s">
        <v>30</v>
      </c>
      <c r="C36" s="12"/>
      <c r="D36" s="13"/>
      <c r="E36" s="28"/>
      <c r="F36" s="32"/>
      <c r="G36" s="32"/>
      <c r="H36" s="32"/>
      <c r="I36" s="32"/>
    </row>
    <row r="37" spans="1:10" ht="47.25" hidden="1" x14ac:dyDescent="0.25">
      <c r="A37" s="14"/>
      <c r="B37" s="14" t="s">
        <v>31</v>
      </c>
      <c r="C37" s="12"/>
      <c r="D37" s="13"/>
      <c r="E37" s="28"/>
      <c r="F37" s="32"/>
      <c r="G37" s="32"/>
      <c r="H37" s="32"/>
      <c r="I37" s="32"/>
    </row>
    <row r="38" spans="1:10" ht="31.5" hidden="1" x14ac:dyDescent="0.25">
      <c r="A38" s="14"/>
      <c r="B38" s="14" t="s">
        <v>32</v>
      </c>
      <c r="C38" s="12"/>
      <c r="D38" s="13"/>
      <c r="E38" s="28"/>
      <c r="F38" s="32"/>
      <c r="G38" s="32"/>
      <c r="H38" s="32"/>
      <c r="I38" s="32"/>
    </row>
    <row r="39" spans="1:10" ht="31.5" hidden="1" x14ac:dyDescent="0.25">
      <c r="A39" s="14"/>
      <c r="B39" s="11" t="s">
        <v>33</v>
      </c>
      <c r="C39" s="12"/>
      <c r="D39" s="13"/>
      <c r="E39" s="28"/>
      <c r="F39" s="32"/>
      <c r="G39" s="32"/>
      <c r="H39" s="32"/>
      <c r="I39" s="32"/>
    </row>
    <row r="40" spans="1:10" ht="15.75" hidden="1" x14ac:dyDescent="0.25">
      <c r="A40" s="14"/>
      <c r="B40" s="14" t="s">
        <v>11</v>
      </c>
      <c r="C40" s="12"/>
      <c r="D40" s="13"/>
      <c r="E40" s="28"/>
      <c r="F40" s="32"/>
      <c r="G40" s="32"/>
      <c r="H40" s="32"/>
      <c r="I40" s="32"/>
    </row>
    <row r="41" spans="1:10" ht="48" customHeight="1" x14ac:dyDescent="0.25">
      <c r="A41" s="14"/>
      <c r="B41" s="11" t="s">
        <v>34</v>
      </c>
      <c r="C41" s="12"/>
      <c r="D41" s="13"/>
      <c r="E41" s="28"/>
      <c r="F41" s="32">
        <f>SUM(F42:F45)</f>
        <v>7097000</v>
      </c>
      <c r="G41" s="32"/>
      <c r="H41" s="32"/>
      <c r="I41" s="32">
        <f>SUM(I42:I45)</f>
        <v>7097000</v>
      </c>
    </row>
    <row r="42" spans="1:10" ht="23.25" customHeight="1" x14ac:dyDescent="0.25">
      <c r="A42" s="14"/>
      <c r="B42" s="14" t="s">
        <v>64</v>
      </c>
      <c r="C42" s="20" t="s">
        <v>42</v>
      </c>
      <c r="D42" s="40">
        <v>4</v>
      </c>
      <c r="E42" s="41">
        <v>200000</v>
      </c>
      <c r="F42" s="28">
        <f t="shared" ref="F42" si="6">D42*E42</f>
        <v>800000</v>
      </c>
      <c r="G42" s="28"/>
      <c r="H42" s="28"/>
      <c r="I42" s="28">
        <f t="shared" ref="I42" si="7">F42</f>
        <v>800000</v>
      </c>
    </row>
    <row r="43" spans="1:10" ht="39" customHeight="1" x14ac:dyDescent="0.25">
      <c r="A43" s="14"/>
      <c r="B43" s="14" t="s">
        <v>65</v>
      </c>
      <c r="C43" s="20" t="s">
        <v>47</v>
      </c>
      <c r="D43" s="42">
        <v>1</v>
      </c>
      <c r="E43" s="41">
        <v>7000</v>
      </c>
      <c r="F43" s="28">
        <v>7000</v>
      </c>
      <c r="G43" s="28"/>
      <c r="H43" s="28"/>
      <c r="I43" s="28">
        <v>7000</v>
      </c>
    </row>
    <row r="44" spans="1:10" ht="57.6" customHeight="1" x14ac:dyDescent="0.25">
      <c r="A44" s="14"/>
      <c r="B44" s="14" t="s">
        <v>67</v>
      </c>
      <c r="C44" s="15" t="s">
        <v>47</v>
      </c>
      <c r="D44" s="22">
        <v>1</v>
      </c>
      <c r="E44" s="28">
        <v>4080000</v>
      </c>
      <c r="F44" s="28">
        <f t="shared" ref="F44" si="8">D44*E44</f>
        <v>4080000</v>
      </c>
      <c r="G44" s="28"/>
      <c r="H44" s="28"/>
      <c r="I44" s="28">
        <f t="shared" ref="I44:I47" si="9">F44</f>
        <v>4080000</v>
      </c>
    </row>
    <row r="45" spans="1:10" ht="31.5" customHeight="1" x14ac:dyDescent="0.25">
      <c r="A45" s="14"/>
      <c r="B45" s="14" t="s">
        <v>71</v>
      </c>
      <c r="C45" s="15" t="s">
        <v>47</v>
      </c>
      <c r="D45" s="22">
        <v>1</v>
      </c>
      <c r="E45" s="30">
        <v>2210000</v>
      </c>
      <c r="F45" s="28">
        <v>2210000</v>
      </c>
      <c r="G45" s="28"/>
      <c r="H45" s="28"/>
      <c r="I45" s="28">
        <f t="shared" si="9"/>
        <v>2210000</v>
      </c>
    </row>
    <row r="46" spans="1:10" ht="63" x14ac:dyDescent="0.25">
      <c r="A46" s="14"/>
      <c r="B46" s="11" t="s">
        <v>48</v>
      </c>
      <c r="C46" s="12"/>
      <c r="D46" s="13"/>
      <c r="E46" s="28"/>
      <c r="F46" s="32">
        <v>800000</v>
      </c>
      <c r="G46" s="32"/>
      <c r="H46" s="32"/>
      <c r="I46" s="32">
        <f t="shared" si="9"/>
        <v>800000</v>
      </c>
    </row>
    <row r="47" spans="1:10" ht="81" customHeight="1" x14ac:dyDescent="0.25">
      <c r="A47" s="59"/>
      <c r="B47" s="76" t="s">
        <v>73</v>
      </c>
      <c r="C47" s="69" t="s">
        <v>47</v>
      </c>
      <c r="D47" s="22">
        <v>1</v>
      </c>
      <c r="E47" s="30">
        <v>800000</v>
      </c>
      <c r="F47" s="70">
        <f>E47</f>
        <v>800000</v>
      </c>
      <c r="G47" s="70"/>
      <c r="H47" s="70"/>
      <c r="I47" s="70">
        <f t="shared" si="9"/>
        <v>800000</v>
      </c>
      <c r="J47" s="60"/>
    </row>
    <row r="48" spans="1:10" ht="35.450000000000003" customHeight="1" x14ac:dyDescent="0.25">
      <c r="A48" s="14"/>
      <c r="B48" s="11" t="s">
        <v>49</v>
      </c>
      <c r="C48" s="12"/>
      <c r="D48" s="13"/>
      <c r="E48" s="28"/>
      <c r="F48" s="29">
        <f>F49</f>
        <v>1290000</v>
      </c>
      <c r="G48" s="32"/>
      <c r="H48" s="32"/>
      <c r="I48" s="32">
        <f t="shared" ref="I48:I59" si="10">F48</f>
        <v>1290000</v>
      </c>
    </row>
    <row r="49" spans="1:10" ht="47.25" x14ac:dyDescent="0.25">
      <c r="A49" s="14"/>
      <c r="B49" s="11" t="s">
        <v>34</v>
      </c>
      <c r="C49" s="12"/>
      <c r="D49" s="13"/>
      <c r="E49" s="28"/>
      <c r="F49" s="29">
        <f>F50+F51</f>
        <v>1290000</v>
      </c>
      <c r="G49" s="32"/>
      <c r="H49" s="32"/>
      <c r="I49" s="32">
        <f t="shared" si="10"/>
        <v>1290000</v>
      </c>
    </row>
    <row r="50" spans="1:10" ht="43.5" customHeight="1" x14ac:dyDescent="0.25">
      <c r="A50" s="14"/>
      <c r="B50" s="14" t="s">
        <v>70</v>
      </c>
      <c r="C50" s="15" t="s">
        <v>47</v>
      </c>
      <c r="D50" s="43">
        <v>1</v>
      </c>
      <c r="E50" s="30">
        <v>1200000</v>
      </c>
      <c r="F50" s="31">
        <f t="shared" ref="F50:F59" si="11">PRODUCT(D50:E50)</f>
        <v>1200000</v>
      </c>
      <c r="G50" s="28"/>
      <c r="H50" s="28"/>
      <c r="I50" s="28">
        <f t="shared" si="10"/>
        <v>1200000</v>
      </c>
    </row>
    <row r="51" spans="1:10" s="68" customFormat="1" ht="47.25" x14ac:dyDescent="0.25">
      <c r="A51" s="14"/>
      <c r="B51" s="14" t="s">
        <v>69</v>
      </c>
      <c r="C51" s="64" t="s">
        <v>44</v>
      </c>
      <c r="D51" s="65">
        <v>50</v>
      </c>
      <c r="E51" s="66">
        <v>1800</v>
      </c>
      <c r="F51" s="67">
        <f>D51*E51</f>
        <v>90000</v>
      </c>
      <c r="G51" s="28"/>
      <c r="H51" s="28"/>
      <c r="I51" s="28">
        <f>F51</f>
        <v>90000</v>
      </c>
    </row>
    <row r="52" spans="1:10" ht="47.25" x14ac:dyDescent="0.25">
      <c r="A52" s="14"/>
      <c r="B52" s="11" t="s">
        <v>50</v>
      </c>
      <c r="C52" s="12"/>
      <c r="D52" s="13"/>
      <c r="E52" s="28"/>
      <c r="F52" s="29">
        <f>F53+F54+F55</f>
        <v>3930000</v>
      </c>
      <c r="G52" s="36"/>
      <c r="H52" s="36"/>
      <c r="I52" s="36">
        <f>I53+I54+I55</f>
        <v>3930000</v>
      </c>
    </row>
    <row r="53" spans="1:10" ht="53.45" customHeight="1" x14ac:dyDescent="0.25">
      <c r="A53" s="14"/>
      <c r="B53" s="14" t="s">
        <v>68</v>
      </c>
      <c r="C53" s="15" t="s">
        <v>47</v>
      </c>
      <c r="D53" s="22">
        <v>1</v>
      </c>
      <c r="E53" s="30">
        <v>1680000</v>
      </c>
      <c r="F53" s="31">
        <f t="shared" si="11"/>
        <v>1680000</v>
      </c>
      <c r="G53" s="28"/>
      <c r="H53" s="28"/>
      <c r="I53" s="28">
        <f t="shared" si="10"/>
        <v>1680000</v>
      </c>
    </row>
    <row r="54" spans="1:10" ht="37.5" customHeight="1" x14ac:dyDescent="0.25">
      <c r="A54" s="14"/>
      <c r="B54" s="14" t="s">
        <v>62</v>
      </c>
      <c r="C54" s="15" t="s">
        <v>47</v>
      </c>
      <c r="D54" s="22">
        <v>1</v>
      </c>
      <c r="E54" s="30">
        <v>1350000</v>
      </c>
      <c r="F54" s="31">
        <f t="shared" ref="F54" si="12">PRODUCT(D54:E54)</f>
        <v>1350000</v>
      </c>
      <c r="G54" s="28"/>
      <c r="H54" s="28"/>
      <c r="I54" s="28">
        <f t="shared" ref="I54:I56" si="13">F54</f>
        <v>1350000</v>
      </c>
    </row>
    <row r="55" spans="1:10" s="68" customFormat="1" ht="68.25" customHeight="1" x14ac:dyDescent="0.25">
      <c r="A55" s="14"/>
      <c r="B55" s="14" t="s">
        <v>72</v>
      </c>
      <c r="C55" s="15" t="s">
        <v>44</v>
      </c>
      <c r="D55" s="16">
        <v>500</v>
      </c>
      <c r="E55" s="31">
        <v>1800</v>
      </c>
      <c r="F55" s="31">
        <f>D55*E55</f>
        <v>900000</v>
      </c>
      <c r="G55" s="28"/>
      <c r="H55" s="28"/>
      <c r="I55" s="28">
        <f>F55</f>
        <v>900000</v>
      </c>
    </row>
    <row r="56" spans="1:10" ht="88.5" customHeight="1" x14ac:dyDescent="0.25">
      <c r="A56" s="14"/>
      <c r="B56" s="11" t="s">
        <v>54</v>
      </c>
      <c r="C56" s="15"/>
      <c r="D56" s="22"/>
      <c r="E56" s="30"/>
      <c r="F56" s="29">
        <v>600000</v>
      </c>
      <c r="G56" s="32"/>
      <c r="H56" s="32"/>
      <c r="I56" s="32">
        <f t="shared" si="13"/>
        <v>600000</v>
      </c>
    </row>
    <row r="57" spans="1:10" ht="96" customHeight="1" x14ac:dyDescent="0.25">
      <c r="A57" s="59"/>
      <c r="B57" s="76" t="s">
        <v>75</v>
      </c>
      <c r="C57" s="69" t="s">
        <v>47</v>
      </c>
      <c r="D57" s="22">
        <v>1</v>
      </c>
      <c r="E57" s="30">
        <v>600000</v>
      </c>
      <c r="F57" s="30">
        <v>600000</v>
      </c>
      <c r="G57" s="70"/>
      <c r="H57" s="70"/>
      <c r="I57" s="70">
        <f t="shared" ref="I57" si="14">F57</f>
        <v>600000</v>
      </c>
      <c r="J57" s="58"/>
    </row>
    <row r="58" spans="1:10" s="51" customFormat="1" ht="63" x14ac:dyDescent="0.25">
      <c r="A58" s="45"/>
      <c r="B58" s="52" t="s">
        <v>55</v>
      </c>
      <c r="C58" s="53"/>
      <c r="D58" s="54"/>
      <c r="E58" s="50"/>
      <c r="F58" s="55">
        <f>F59+F60</f>
        <v>2200000</v>
      </c>
      <c r="G58" s="56"/>
      <c r="H58" s="56"/>
      <c r="I58" s="56">
        <f t="shared" si="10"/>
        <v>2200000</v>
      </c>
      <c r="J58" s="57"/>
    </row>
    <row r="59" spans="1:10" s="51" customFormat="1" ht="51" customHeight="1" x14ac:dyDescent="0.25">
      <c r="A59" s="45"/>
      <c r="B59" s="45" t="s">
        <v>63</v>
      </c>
      <c r="C59" s="46" t="s">
        <v>47</v>
      </c>
      <c r="D59" s="47">
        <v>1</v>
      </c>
      <c r="E59" s="48">
        <v>600000</v>
      </c>
      <c r="F59" s="49">
        <f t="shared" si="11"/>
        <v>600000</v>
      </c>
      <c r="G59" s="50"/>
      <c r="H59" s="50"/>
      <c r="I59" s="50">
        <f t="shared" si="10"/>
        <v>600000</v>
      </c>
      <c r="J59" s="44"/>
    </row>
    <row r="60" spans="1:10" s="63" customFormat="1" ht="94.5" customHeight="1" x14ac:dyDescent="0.25">
      <c r="A60" s="61"/>
      <c r="B60" s="75" t="s">
        <v>74</v>
      </c>
      <c r="C60" s="71" t="s">
        <v>47</v>
      </c>
      <c r="D60" s="72">
        <v>1</v>
      </c>
      <c r="E60" s="73">
        <v>1600000</v>
      </c>
      <c r="F60" s="73">
        <v>1600000</v>
      </c>
      <c r="G60" s="74"/>
      <c r="H60" s="74"/>
      <c r="I60" s="74">
        <f t="shared" ref="I60" si="15">F60</f>
        <v>1600000</v>
      </c>
      <c r="J60" s="62"/>
    </row>
    <row r="61" spans="1:10" s="23" customFormat="1" ht="15.75" x14ac:dyDescent="0.25">
      <c r="A61" s="11"/>
      <c r="B61" s="11" t="s">
        <v>14</v>
      </c>
      <c r="C61" s="24"/>
      <c r="D61" s="25"/>
      <c r="E61" s="32"/>
      <c r="F61" s="32">
        <f>F10+F28+F33</f>
        <v>21826000</v>
      </c>
      <c r="G61" s="32"/>
      <c r="H61" s="32"/>
      <c r="I61" s="32">
        <f>F61</f>
        <v>21826000</v>
      </c>
    </row>
    <row r="62" spans="1:10" ht="15.75" x14ac:dyDescent="0.25">
      <c r="A62" s="87" t="s">
        <v>15</v>
      </c>
      <c r="B62" s="87"/>
      <c r="C62" s="87"/>
      <c r="D62" s="87"/>
      <c r="E62" s="87"/>
      <c r="F62" s="87"/>
      <c r="G62" s="87"/>
      <c r="H62" s="87"/>
      <c r="I62" s="87"/>
    </row>
    <row r="63" spans="1:10" ht="15.75" x14ac:dyDescent="0.25">
      <c r="A63" s="88" t="s">
        <v>16</v>
      </c>
      <c r="B63" s="88"/>
      <c r="C63" s="88"/>
      <c r="D63" s="88"/>
      <c r="E63" s="88"/>
      <c r="F63" s="88"/>
      <c r="G63" s="88"/>
      <c r="H63" s="88"/>
      <c r="I63" s="88"/>
    </row>
    <row r="64" spans="1:10" ht="6" customHeight="1" x14ac:dyDescent="0.25">
      <c r="A64" s="26"/>
    </row>
    <row r="65" spans="1:9" ht="15" customHeight="1" x14ac:dyDescent="0.25">
      <c r="A65" s="89" t="s">
        <v>56</v>
      </c>
      <c r="B65" s="89"/>
      <c r="C65" s="89"/>
      <c r="D65" s="89"/>
      <c r="E65" s="89"/>
      <c r="F65" s="89"/>
      <c r="G65" s="89"/>
      <c r="H65" s="89"/>
      <c r="I65" s="89"/>
    </row>
    <row r="66" spans="1:9" ht="15.75" x14ac:dyDescent="0.25">
      <c r="A66" s="88" t="s">
        <v>17</v>
      </c>
      <c r="B66" s="88"/>
      <c r="C66" s="88"/>
      <c r="D66" s="88"/>
      <c r="E66" s="88"/>
      <c r="F66" s="88"/>
      <c r="G66" s="88"/>
      <c r="H66" s="88"/>
      <c r="I66" s="88"/>
    </row>
    <row r="67" spans="1:9" ht="15.75" x14ac:dyDescent="0.25">
      <c r="A67" s="88" t="s">
        <v>18</v>
      </c>
      <c r="B67" s="88"/>
      <c r="C67" s="88"/>
      <c r="D67" s="88"/>
      <c r="E67" s="88"/>
      <c r="F67" s="88"/>
      <c r="G67" s="88"/>
      <c r="H67" s="88"/>
      <c r="I67" s="88"/>
    </row>
    <row r="68" spans="1:9" ht="15.75" x14ac:dyDescent="0.25">
      <c r="A68" s="90" t="s">
        <v>19</v>
      </c>
      <c r="B68" s="90"/>
      <c r="C68" s="90"/>
      <c r="D68" s="90"/>
      <c r="E68" s="90"/>
      <c r="F68" s="90"/>
      <c r="G68" s="90"/>
      <c r="H68" s="90"/>
      <c r="I68" s="90"/>
    </row>
    <row r="69" spans="1:9" ht="15.75" x14ac:dyDescent="0.25">
      <c r="A69" s="77"/>
      <c r="B69" s="77"/>
      <c r="C69" s="77"/>
      <c r="D69" s="77"/>
      <c r="E69" s="77"/>
      <c r="F69" s="77"/>
      <c r="G69" s="77"/>
      <c r="H69" s="77"/>
      <c r="I69" s="77"/>
    </row>
    <row r="70" spans="1:9" ht="15.75" x14ac:dyDescent="0.25">
      <c r="A70" s="77" t="s">
        <v>76</v>
      </c>
      <c r="B70" s="77"/>
      <c r="C70" s="77"/>
      <c r="D70" s="77"/>
      <c r="E70" s="77"/>
      <c r="F70" s="77"/>
      <c r="G70" s="77"/>
      <c r="H70" s="77"/>
      <c r="I70" s="77"/>
    </row>
    <row r="71" spans="1:9" ht="15.75" x14ac:dyDescent="0.25">
      <c r="A71" s="78" t="s">
        <v>77</v>
      </c>
      <c r="B71"/>
      <c r="C71"/>
      <c r="D71"/>
      <c r="E71"/>
      <c r="F71"/>
      <c r="G71"/>
      <c r="H71"/>
      <c r="I71"/>
    </row>
    <row r="72" spans="1:9" ht="15.75" x14ac:dyDescent="0.25">
      <c r="A72" s="78"/>
      <c r="B72"/>
      <c r="C72"/>
      <c r="D72"/>
      <c r="E72"/>
      <c r="F72"/>
      <c r="G72"/>
      <c r="H72"/>
      <c r="I72"/>
    </row>
    <row r="73" spans="1:9" ht="15.75" x14ac:dyDescent="0.25">
      <c r="A73" s="78" t="s">
        <v>20</v>
      </c>
      <c r="B73"/>
      <c r="C73"/>
      <c r="D73"/>
      <c r="E73"/>
      <c r="F73"/>
      <c r="G73"/>
      <c r="H73"/>
      <c r="I73"/>
    </row>
    <row r="74" spans="1:9" ht="15.75" x14ac:dyDescent="0.25">
      <c r="A74" s="78" t="s">
        <v>21</v>
      </c>
      <c r="B74"/>
      <c r="C74"/>
      <c r="D74"/>
      <c r="E74"/>
      <c r="F74"/>
      <c r="G74"/>
      <c r="H74"/>
      <c r="I74"/>
    </row>
    <row r="75" spans="1:9" ht="15.75" x14ac:dyDescent="0.25">
      <c r="A75" s="78"/>
      <c r="B75"/>
      <c r="C75"/>
      <c r="D75"/>
      <c r="E75"/>
      <c r="F75"/>
      <c r="G75"/>
      <c r="H75"/>
      <c r="I75"/>
    </row>
    <row r="76" spans="1:9" ht="15.75" x14ac:dyDescent="0.25">
      <c r="A76" s="78" t="s">
        <v>78</v>
      </c>
      <c r="B76"/>
      <c r="C76"/>
      <c r="D76"/>
      <c r="E76"/>
      <c r="F76"/>
      <c r="G76"/>
      <c r="H76"/>
      <c r="I76"/>
    </row>
    <row r="77" spans="1:9" ht="15.75" x14ac:dyDescent="0.25">
      <c r="A77" s="79"/>
      <c r="B77"/>
      <c r="C77"/>
      <c r="D77"/>
      <c r="E77"/>
      <c r="F77"/>
      <c r="G77"/>
      <c r="H77"/>
      <c r="I77"/>
    </row>
    <row r="78" spans="1:9" ht="15.75" x14ac:dyDescent="0.25">
      <c r="A78" s="78"/>
      <c r="B78"/>
      <c r="C78"/>
      <c r="D78"/>
      <c r="E78"/>
      <c r="F78"/>
      <c r="G78"/>
      <c r="H78"/>
      <c r="I78"/>
    </row>
    <row r="79" spans="1:9" ht="15.75" x14ac:dyDescent="0.25">
      <c r="A79" s="78" t="s">
        <v>79</v>
      </c>
      <c r="B79"/>
      <c r="C79"/>
      <c r="D79"/>
      <c r="E79"/>
      <c r="F79"/>
      <c r="G79"/>
      <c r="H79"/>
      <c r="I79"/>
    </row>
    <row r="80" spans="1:9" ht="15.75" x14ac:dyDescent="0.25">
      <c r="A80" s="78" t="s">
        <v>21</v>
      </c>
      <c r="B80"/>
      <c r="C80"/>
      <c r="D80"/>
      <c r="E80"/>
      <c r="F80"/>
      <c r="G80"/>
      <c r="H80"/>
      <c r="I80"/>
    </row>
    <row r="81" spans="1:9" ht="15.75" x14ac:dyDescent="0.25">
      <c r="A81" s="78"/>
      <c r="B81"/>
      <c r="C81"/>
      <c r="D81"/>
      <c r="E81"/>
      <c r="F81"/>
      <c r="G81"/>
      <c r="H81"/>
      <c r="I81"/>
    </row>
    <row r="82" spans="1:9" ht="15.75" x14ac:dyDescent="0.25">
      <c r="A82" s="78" t="s">
        <v>80</v>
      </c>
      <c r="B82"/>
      <c r="C82"/>
      <c r="D82"/>
      <c r="E82"/>
      <c r="F82"/>
      <c r="G82"/>
      <c r="H82"/>
      <c r="I82"/>
    </row>
    <row r="83" spans="1:9" x14ac:dyDescent="0.25">
      <c r="A83" s="80"/>
      <c r="B83"/>
      <c r="C83"/>
      <c r="D83"/>
      <c r="E83"/>
      <c r="F83"/>
      <c r="G83"/>
      <c r="H83"/>
      <c r="I83"/>
    </row>
  </sheetData>
  <mergeCells count="18">
    <mergeCell ref="A68:I68"/>
    <mergeCell ref="A62:I62"/>
    <mergeCell ref="A63:I63"/>
    <mergeCell ref="A65:I65"/>
    <mergeCell ref="A66:I66"/>
    <mergeCell ref="A67:I67"/>
    <mergeCell ref="A8:A9"/>
    <mergeCell ref="G8:I8"/>
    <mergeCell ref="A1:I1"/>
    <mergeCell ref="A3:I3"/>
    <mergeCell ref="A5:I5"/>
    <mergeCell ref="A6:I6"/>
    <mergeCell ref="A7:I7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2021-08-10T10:50:55Z</cp:lastPrinted>
  <dcterms:created xsi:type="dcterms:W3CDTF">2021-01-27T10:48:44Z</dcterms:created>
  <dcterms:modified xsi:type="dcterms:W3CDTF">2021-08-10T10:53:12Z</dcterms:modified>
</cp:coreProperties>
</file>