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definedNames>
    <definedName name="_Hlk32248595" localSheetId="0">Лист1!$A$41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1" l="1"/>
  <c r="E32" i="1"/>
  <c r="F32" i="1"/>
  <c r="G32" i="1"/>
  <c r="H32" i="1"/>
  <c r="I32" i="1"/>
  <c r="J32" i="1"/>
  <c r="C32" i="1"/>
  <c r="D14" i="1"/>
  <c r="E14" i="1"/>
  <c r="F14" i="1"/>
  <c r="G14" i="1"/>
  <c r="H14" i="1"/>
  <c r="I14" i="1"/>
  <c r="J14" i="1"/>
  <c r="C14" i="1"/>
  <c r="D30" i="1"/>
  <c r="E30" i="1"/>
  <c r="F30" i="1"/>
  <c r="G30" i="1"/>
  <c r="H30" i="1"/>
  <c r="I30" i="1"/>
  <c r="J30" i="1"/>
  <c r="C30" i="1"/>
  <c r="D28" i="1"/>
  <c r="E28" i="1"/>
  <c r="F28" i="1"/>
  <c r="G28" i="1"/>
  <c r="H28" i="1"/>
  <c r="I28" i="1"/>
  <c r="J28" i="1"/>
  <c r="C28" i="1"/>
  <c r="D22" i="1"/>
  <c r="E22" i="1"/>
  <c r="F22" i="1"/>
  <c r="G22" i="1"/>
  <c r="H22" i="1"/>
  <c r="I22" i="1"/>
  <c r="J22" i="1"/>
  <c r="C22" i="1"/>
  <c r="D15" i="1"/>
  <c r="E15" i="1"/>
  <c r="F15" i="1"/>
  <c r="G15" i="1"/>
  <c r="H15" i="1"/>
  <c r="I15" i="1"/>
  <c r="J15" i="1"/>
  <c r="C15" i="1"/>
  <c r="H27" i="1"/>
  <c r="H26" i="1"/>
  <c r="H24" i="1"/>
  <c r="H23" i="1"/>
  <c r="I23" i="1" s="1"/>
  <c r="J23" i="1" s="1"/>
  <c r="J16" i="1"/>
  <c r="J18" i="1"/>
  <c r="J20" i="1"/>
  <c r="J25" i="1"/>
  <c r="I16" i="1"/>
  <c r="I17" i="1"/>
  <c r="J17" i="1" s="1"/>
  <c r="I18" i="1"/>
  <c r="I19" i="1"/>
  <c r="J19" i="1" s="1"/>
  <c r="I20" i="1"/>
  <c r="I21" i="1"/>
  <c r="J21" i="1" s="1"/>
  <c r="I24" i="1"/>
  <c r="J24" i="1" s="1"/>
  <c r="I25" i="1"/>
  <c r="I26" i="1"/>
  <c r="J26" i="1" s="1"/>
  <c r="I27" i="1"/>
  <c r="J27" i="1" s="1"/>
  <c r="I29" i="1"/>
  <c r="J29" i="1" s="1"/>
  <c r="I31" i="1"/>
  <c r="J31" i="1" s="1"/>
  <c r="H13" i="1"/>
  <c r="I13" i="1" s="1"/>
  <c r="J13" i="1" s="1"/>
  <c r="D12" i="1"/>
  <c r="F12" i="1"/>
  <c r="G12" i="1"/>
  <c r="C12" i="1"/>
  <c r="H12" i="1" l="1"/>
  <c r="I12" i="1" s="1"/>
  <c r="J12" i="1" s="1"/>
</calcChain>
</file>

<file path=xl/sharedStrings.xml><?xml version="1.0" encoding="utf-8"?>
<sst xmlns="http://schemas.openxmlformats.org/spreadsheetml/2006/main" count="56" uniqueCount="56">
  <si>
    <t>№</t>
  </si>
  <si>
    <t>Статьи расходов</t>
  </si>
  <si>
    <t>Промежуточный отчет № 1</t>
  </si>
  <si>
    <t>Промежуточный Отчет № 2</t>
  </si>
  <si>
    <t>Промежуточный Отчет № 3</t>
  </si>
  <si>
    <t>Промежуточный Отчет № 4</t>
  </si>
  <si>
    <t>Контрагент, дата и назначения платежа</t>
  </si>
  <si>
    <t>Итого</t>
  </si>
  <si>
    <t>Дата:</t>
  </si>
  <si>
    <t xml:space="preserve">М.П. </t>
  </si>
  <si>
    <t>* Заполняется в соответствии с Требованиями к отчету о расходовании денежных средств</t>
  </si>
  <si>
    <t>Заключительный Отчет</t>
  </si>
  <si>
    <t>Сумма (3+4+5+6+7)</t>
  </si>
  <si>
    <t>Остаток (2-8)</t>
  </si>
  <si>
    <t>Тема гранта: "Реализация проекта по развитию молодежного корпуса «ZHAS PROJECT» с обеспечением максимальной прозрачности процедур предоставления грантов в Атырауской и Туркестанской областях"</t>
  </si>
  <si>
    <t>Грантополучатель: РОО «Ассоциация по развитию сельского бизнеса "Ұлы дала»</t>
  </si>
  <si>
    <t>Бекмурзаева А.Б.</t>
  </si>
  <si>
    <t>Грантовые средства первый транш</t>
  </si>
  <si>
    <t>Административные расходы</t>
  </si>
  <si>
    <t>Зарплата руководителя проекта</t>
  </si>
  <si>
    <t>Прямые расходы</t>
  </si>
  <si>
    <t>Разработка сайта</t>
  </si>
  <si>
    <t>Колл-центр</t>
  </si>
  <si>
    <t>Аренда офиса Туркестанская обл</t>
  </si>
  <si>
    <t>Аренда офиса Атырауская обл</t>
  </si>
  <si>
    <t>Баннер</t>
  </si>
  <si>
    <t>Бухгалтер</t>
  </si>
  <si>
    <t>Мероприятие 2</t>
  </si>
  <si>
    <t>Услуги ментора проекта по работе с регионами</t>
  </si>
  <si>
    <t>Услуги тренера Туркестанская обл</t>
  </si>
  <si>
    <t>Услуги психолога, специалистов Туркестанской и Атырауской обл</t>
  </si>
  <si>
    <t>Услуги тренера Атырауской области</t>
  </si>
  <si>
    <t>Командировочные расходы</t>
  </si>
  <si>
    <t xml:space="preserve">Мероприятие 3. </t>
  </si>
  <si>
    <t>Итоговое мероприятие. Проведение ярмарки -выставки участников, публикация в СМИ</t>
  </si>
  <si>
    <t>Мероприятие 1</t>
  </si>
  <si>
    <t>Смета расходов (всего)</t>
  </si>
  <si>
    <t>Сумма гранта: 34 500 000 (тридцать четыре миллиона пятьсот тысяч) тенге</t>
  </si>
  <si>
    <t>Руководитель организации ____________________</t>
  </si>
  <si>
    <t>Приложение 5 
к Договору о предоставлении государственного гранта
от «25  » 2023 года № 122</t>
  </si>
  <si>
    <t xml:space="preserve">Мероприятие 3: </t>
  </si>
  <si>
    <t>РПВ,табель. МН 500 000 тенге</t>
  </si>
  <si>
    <t xml:space="preserve">       МН  765 000 тенге                                                                               ESF-911003401767-20231218-33998642                          AKT-911003401767-231218-76898132</t>
  </si>
  <si>
    <t>МН  765 000 тенге                                                 Договор №47 от 3.10.2023                                                                                                                                     ESF-761129401948-20231219-53455783                           AKT-761129401948-231219-04954509</t>
  </si>
  <si>
    <t xml:space="preserve">                                                                                   МН  585 000 тенге                                                           ESF-741214400809-20231219-35671782               AKT-741214400809-231219-52312119                            ESF-741214400809-20231215-49018853                       AKT-741214400809-231215-00685473      </t>
  </si>
  <si>
    <t>Согласно авансового отчета №1 от 15.12.2023</t>
  </si>
  <si>
    <t>Договор №  31 от 25.11.2023  ,                                       №TSWH-23-152 от 29.11.23                                                                ESF-841018402721-20231214-48044523                                                                        АВР 53 от 30.11.2023                                                                           ESF-140840006917-20231215-49564463         AKT-140840006917-231215-37824835</t>
  </si>
  <si>
    <t xml:space="preserve">  Договор №49 от 4.10.2023   ,                                    Договор №50 от 4.10.2023,                                Договор №51 от 4.10.2023,                                Договор №52 от 4.10.2023                                                                                                                                    AKT-780903402845-231215-08831041         AKT-830417400551-231215-58598034                     AKT-880224300169-231214-67997867                     AKT-720101408497-231214-79778904            ESF-720101408497-20231214-48979623                      ESF-830417400551-20231215-50922443                       ESF-880224300169-20231214-29251822                      ESF-780903402845-20231215-49034543         </t>
  </si>
  <si>
    <t>Договор №42 от 4.10.2023                                                          ESF-911019350598-20231214-48978473                                                                           AKT-911019350598-231214-82498032</t>
  </si>
  <si>
    <t>Договор  №43 от 3.10.2023  ,                                                          ESF-950305450914-20231215-29453052                                                                        AKT-950305450914-231214-86122452</t>
  </si>
  <si>
    <t>Договор № 30 от 10.10.23 ,                                                          ESF-841018402721-20231214-28524672                                                                           АВР 52 от 06.12.2023</t>
  </si>
  <si>
    <t>Договор № 1 от 10.10.2023,                                                                                                                              АВР 3 от 5.12.2023</t>
  </si>
  <si>
    <t>Договор №  28 от 02.10.23 ,                                                         ESF-740304300879-20231215-31665102                                                                    АВР ____                                                                             Договор №29 от 17.10.2023                         ESF-620112403059-20231207-02916981                        ESF-160940026403-20231201-17282393                    AKT-160940026403-231201-43744670                     АВР 307 от 07.12.2023</t>
  </si>
  <si>
    <t>Смотреть Приложение 1                                                    (лист 1 Атырау, лист 2 Туркестан)</t>
  </si>
  <si>
    <t>Договор №44 от 3.10.2023   ,                                                                                                                                     АВР 1 от 14.12.23</t>
  </si>
  <si>
    <t>ИТОГОВЫЙ ОТЧЕТ О РАСХОДОВАНИИ ДЕНЕЖНЫХ СРЕДСТВ*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</si>
</sst>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#,##0;[Red]#,##0"/>
    <numFmt numFmtId="166" formatCode="_-* #,##0\ _₽_-;\-* #,##0\ _₽_-;_-* &quot;-&quot;??\ _₽_-;_-@_-"/>
  </numFmts>
  <fonts count="2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65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0" fillId="2" borderId="0" xfId="0" applyFill="1"/>
    <xf numFmtId="0" fontId="2" fillId="2" borderId="0" xfId="0" applyFont="1" applyFill="1"/>
    <xf numFmtId="1" fontId="16" fillId="2" borderId="1" xfId="0" applyNumberFormat="1" applyFont="1" applyFill="1" applyBorder="1" applyAlignment="1">
      <alignment horizontal="left" vertical="center" wrapText="1"/>
    </xf>
    <xf numFmtId="0" fontId="2" fillId="2" borderId="0" xfId="0" applyFont="1" applyFill="1" applyAlignment="1">
      <alignment vertical="center" wrapText="1"/>
    </xf>
    <xf numFmtId="0" fontId="0" fillId="2" borderId="0" xfId="0" applyFill="1" applyAlignment="1">
      <alignment wrapText="1"/>
    </xf>
    <xf numFmtId="0" fontId="11" fillId="2" borderId="0" xfId="0" applyFont="1" applyFill="1"/>
    <xf numFmtId="164" fontId="0" fillId="2" borderId="0" xfId="0" applyNumberFormat="1" applyFill="1" applyBorder="1"/>
    <xf numFmtId="165" fontId="6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165" fontId="14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165" fontId="19" fillId="2" borderId="1" xfId="0" applyNumberFormat="1" applyFont="1" applyFill="1" applyBorder="1" applyAlignment="1">
      <alignment horizontal="center" vertical="center" wrapText="1"/>
    </xf>
    <xf numFmtId="165" fontId="15" fillId="2" borderId="0" xfId="0" applyNumberFormat="1" applyFon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16" fontId="10" fillId="2" borderId="1" xfId="0" applyNumberFormat="1" applyFont="1" applyFill="1" applyBorder="1" applyAlignment="1">
      <alignment horizontal="center" vertical="center" wrapText="1"/>
    </xf>
    <xf numFmtId="166" fontId="14" fillId="2" borderId="1" xfId="1" applyNumberFormat="1" applyFont="1" applyFill="1" applyBorder="1" applyAlignment="1">
      <alignment vertical="center" wrapText="1"/>
    </xf>
    <xf numFmtId="166" fontId="13" fillId="2" borderId="1" xfId="1" applyNumberFormat="1" applyFont="1" applyFill="1" applyBorder="1" applyAlignment="1">
      <alignment vertical="center" wrapText="1"/>
    </xf>
    <xf numFmtId="0" fontId="1" fillId="2" borderId="0" xfId="0" applyFont="1" applyFill="1" applyAlignment="1">
      <alignment horizontal="right" vertical="center" wrapText="1"/>
    </xf>
    <xf numFmtId="165" fontId="12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65" fontId="13" fillId="2" borderId="0" xfId="0" applyNumberFormat="1" applyFont="1" applyFill="1" applyAlignment="1">
      <alignment horizontal="center" vertical="center" wrapText="1"/>
    </xf>
    <xf numFmtId="165" fontId="2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justify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165" fontId="13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5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wrapText="1"/>
    </xf>
    <xf numFmtId="166" fontId="12" fillId="2" borderId="1" xfId="1" applyNumberFormat="1" applyFont="1" applyFill="1" applyBorder="1" applyAlignment="1">
      <alignment vertical="center" wrapText="1"/>
    </xf>
    <xf numFmtId="165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vertical="center" wrapText="1"/>
    </xf>
    <xf numFmtId="1" fontId="17" fillId="2" borderId="1" xfId="0" applyNumberFormat="1" applyFont="1" applyFill="1" applyBorder="1" applyAlignment="1">
      <alignment horizontal="left" vertical="center" wrapText="1"/>
    </xf>
    <xf numFmtId="166" fontId="15" fillId="2" borderId="1" xfId="1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 wrapText="1"/>
    </xf>
    <xf numFmtId="0" fontId="0" fillId="2" borderId="1" xfId="0" applyFill="1" applyBorder="1"/>
    <xf numFmtId="0" fontId="4" fillId="2" borderId="0" xfId="0" applyFont="1" applyFill="1" applyAlignment="1">
      <alignment vertical="center"/>
    </xf>
    <xf numFmtId="165" fontId="20" fillId="2" borderId="0" xfId="0" applyNumberFormat="1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4" fillId="2" borderId="0" xfId="0" applyFont="1" applyFill="1" applyAlignment="1">
      <alignment vertical="center" wrapText="1"/>
    </xf>
    <xf numFmtId="165" fontId="13" fillId="2" borderId="1" xfId="0" applyNumberFormat="1" applyFont="1" applyFill="1" applyBorder="1" applyAlignment="1">
      <alignment horizontal="center" vertical="center" wrapText="1"/>
    </xf>
    <xf numFmtId="0" fontId="21" fillId="2" borderId="0" xfId="0" applyFont="1" applyFill="1"/>
    <xf numFmtId="166" fontId="22" fillId="2" borderId="1" xfId="1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left"/>
    </xf>
    <xf numFmtId="0" fontId="2" fillId="2" borderId="0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left"/>
    </xf>
    <xf numFmtId="0" fontId="1" fillId="2" borderId="0" xfId="0" applyFont="1" applyFill="1" applyAlignment="1">
      <alignment horizontal="right" vertical="center" wrapText="1"/>
    </xf>
    <xf numFmtId="0" fontId="2" fillId="2" borderId="0" xfId="0" applyFont="1" applyFill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1"/>
  <sheetViews>
    <sheetView tabSelected="1" view="pageBreakPreview" zoomScaleNormal="69" zoomScaleSheetLayoutView="100" workbookViewId="0">
      <selection activeCell="O20" sqref="O20"/>
    </sheetView>
  </sheetViews>
  <sheetFormatPr defaultColWidth="8.85546875" defaultRowHeight="15" x14ac:dyDescent="0.25"/>
  <cols>
    <col min="1" max="1" width="6.28515625" style="6" customWidth="1"/>
    <col min="2" max="2" width="22.7109375" style="10" customWidth="1"/>
    <col min="3" max="3" width="15.42578125" style="18" customWidth="1"/>
    <col min="4" max="4" width="19.140625" style="6" customWidth="1"/>
    <col min="5" max="5" width="16.42578125" style="20" customWidth="1"/>
    <col min="6" max="6" width="15.7109375" style="6" customWidth="1"/>
    <col min="7" max="7" width="23.42578125" style="6" customWidth="1"/>
    <col min="8" max="8" width="21.5703125" style="6" customWidth="1"/>
    <col min="9" max="9" width="22.42578125" style="6" customWidth="1"/>
    <col min="10" max="10" width="22.140625" style="19" customWidth="1"/>
    <col min="11" max="11" width="34" style="62" customWidth="1"/>
    <col min="12" max="12" width="6.140625" style="6" customWidth="1"/>
    <col min="13" max="15" width="8.85546875" style="6" customWidth="1"/>
    <col min="16" max="16" width="8.28515625" style="6" customWidth="1"/>
    <col min="17" max="17" width="16.42578125" style="6" customWidth="1"/>
    <col min="18" max="16384" width="8.85546875" style="6"/>
  </cols>
  <sheetData>
    <row r="1" spans="1:18" x14ac:dyDescent="0.25">
      <c r="K1" s="55"/>
      <c r="L1" s="21"/>
      <c r="M1" s="21"/>
      <c r="N1" s="21"/>
      <c r="O1" s="21"/>
      <c r="P1" s="21"/>
      <c r="Q1" s="21"/>
      <c r="R1" s="21"/>
    </row>
    <row r="2" spans="1:18" ht="69.95" customHeight="1" x14ac:dyDescent="0.25">
      <c r="B2" s="25"/>
      <c r="C2" s="26"/>
      <c r="D2" s="25"/>
      <c r="E2" s="27"/>
      <c r="F2" s="25"/>
      <c r="G2" s="25"/>
      <c r="H2" s="25"/>
      <c r="I2" s="25"/>
      <c r="J2" s="63" t="s">
        <v>39</v>
      </c>
      <c r="K2" s="63"/>
      <c r="Q2" s="21"/>
    </row>
    <row r="3" spans="1:18" ht="15.75" x14ac:dyDescent="0.25">
      <c r="B3" s="28"/>
      <c r="K3" s="55"/>
      <c r="L3" s="21"/>
      <c r="M3" s="21"/>
      <c r="N3" s="21"/>
      <c r="O3" s="21"/>
      <c r="P3" s="21"/>
      <c r="Q3" s="21"/>
    </row>
    <row r="4" spans="1:18" ht="36.75" customHeight="1" x14ac:dyDescent="0.25">
      <c r="B4" s="28"/>
      <c r="C4" s="29"/>
      <c r="D4" s="64" t="s">
        <v>55</v>
      </c>
      <c r="E4" s="64"/>
      <c r="F4" s="64"/>
      <c r="G4" s="64"/>
      <c r="H4" s="64"/>
      <c r="I4" s="28"/>
      <c r="J4" s="30"/>
      <c r="K4" s="56"/>
      <c r="L4" s="21"/>
      <c r="M4" s="21"/>
      <c r="N4" s="21"/>
      <c r="O4" s="21"/>
      <c r="P4" s="21"/>
      <c r="Q4" s="21"/>
    </row>
    <row r="5" spans="1:18" ht="15.75" x14ac:dyDescent="0.25">
      <c r="B5" s="31"/>
      <c r="K5" s="55"/>
      <c r="L5" s="21"/>
      <c r="M5" s="21"/>
      <c r="N5" s="21"/>
      <c r="O5" s="21"/>
      <c r="P5" s="21"/>
      <c r="Q5" s="21"/>
    </row>
    <row r="6" spans="1:18" ht="15.75" x14ac:dyDescent="0.25">
      <c r="A6" s="32" t="s">
        <v>15</v>
      </c>
      <c r="B6" s="33"/>
      <c r="C6" s="34"/>
      <c r="D6" s="32"/>
      <c r="E6" s="35"/>
      <c r="F6" s="32"/>
      <c r="G6" s="32"/>
      <c r="H6" s="32"/>
      <c r="I6" s="32"/>
      <c r="J6" s="36"/>
      <c r="K6" s="37"/>
      <c r="L6" s="21"/>
      <c r="M6" s="21"/>
      <c r="N6" s="21"/>
      <c r="O6" s="21"/>
      <c r="P6" s="21"/>
      <c r="Q6" s="21"/>
    </row>
    <row r="7" spans="1:18" ht="15.75" x14ac:dyDescent="0.25">
      <c r="A7" s="32" t="s">
        <v>14</v>
      </c>
      <c r="B7" s="33"/>
      <c r="C7" s="34"/>
      <c r="D7" s="32"/>
      <c r="E7" s="35"/>
      <c r="F7" s="32"/>
      <c r="G7" s="32"/>
      <c r="H7" s="32"/>
      <c r="I7" s="32"/>
      <c r="J7" s="36"/>
      <c r="K7" s="37"/>
      <c r="L7" s="21"/>
    </row>
    <row r="8" spans="1:18" ht="15.75" x14ac:dyDescent="0.25">
      <c r="A8" s="32" t="s">
        <v>37</v>
      </c>
      <c r="B8" s="33"/>
      <c r="C8" s="34"/>
      <c r="D8" s="32"/>
      <c r="E8" s="35"/>
      <c r="F8" s="32"/>
      <c r="G8" s="32"/>
      <c r="H8" s="32"/>
      <c r="I8" s="32"/>
      <c r="J8" s="36"/>
      <c r="K8" s="37"/>
      <c r="L8" s="21"/>
    </row>
    <row r="9" spans="1:18" ht="28.5" x14ac:dyDescent="0.25">
      <c r="A9" s="1" t="s">
        <v>0</v>
      </c>
      <c r="B9" s="2" t="s">
        <v>1</v>
      </c>
      <c r="C9" s="17" t="s">
        <v>36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11</v>
      </c>
      <c r="I9" s="2" t="s">
        <v>12</v>
      </c>
      <c r="J9" s="13" t="s">
        <v>13</v>
      </c>
      <c r="K9" s="57" t="s">
        <v>6</v>
      </c>
    </row>
    <row r="10" spans="1:18" x14ac:dyDescent="0.25">
      <c r="A10" s="3"/>
      <c r="B10" s="4">
        <v>1</v>
      </c>
      <c r="C10" s="15">
        <v>2</v>
      </c>
      <c r="D10" s="4">
        <v>3</v>
      </c>
      <c r="E10" s="4">
        <v>4</v>
      </c>
      <c r="F10" s="4">
        <v>5</v>
      </c>
      <c r="G10" s="4">
        <v>6</v>
      </c>
      <c r="H10" s="4">
        <v>7</v>
      </c>
      <c r="I10" s="4">
        <v>8</v>
      </c>
      <c r="J10" s="14">
        <v>9</v>
      </c>
      <c r="K10" s="58">
        <v>10</v>
      </c>
    </row>
    <row r="11" spans="1:18" hidden="1" x14ac:dyDescent="0.25">
      <c r="A11" s="3"/>
      <c r="B11" s="4"/>
      <c r="C11" s="15"/>
      <c r="D11" s="4"/>
      <c r="E11" s="4"/>
      <c r="F11" s="4"/>
      <c r="G11" s="4"/>
      <c r="H11" s="4"/>
      <c r="I11" s="4"/>
      <c r="J11" s="14"/>
      <c r="K11" s="58"/>
    </row>
    <row r="12" spans="1:18" s="52" customFormat="1" ht="12.75" customHeight="1" x14ac:dyDescent="0.25">
      <c r="A12" s="1">
        <v>1</v>
      </c>
      <c r="B12" s="38" t="s">
        <v>18</v>
      </c>
      <c r="C12" s="24">
        <f>C13</f>
        <v>900000</v>
      </c>
      <c r="D12" s="24">
        <f t="shared" ref="D12:H12" si="0">D13</f>
        <v>0</v>
      </c>
      <c r="E12" s="24"/>
      <c r="F12" s="24">
        <f t="shared" si="0"/>
        <v>0</v>
      </c>
      <c r="G12" s="24">
        <f t="shared" si="0"/>
        <v>0</v>
      </c>
      <c r="H12" s="24">
        <f t="shared" si="0"/>
        <v>900000</v>
      </c>
      <c r="I12" s="24">
        <f>D12+E12+F12+G12+H12</f>
        <v>900000</v>
      </c>
      <c r="J12" s="51">
        <f>C12-I12</f>
        <v>0</v>
      </c>
      <c r="K12" s="59"/>
    </row>
    <row r="13" spans="1:18" s="11" customFormat="1" ht="24" x14ac:dyDescent="0.2">
      <c r="A13" s="22"/>
      <c r="B13" s="41" t="s">
        <v>19</v>
      </c>
      <c r="C13" s="39">
        <v>900000</v>
      </c>
      <c r="D13" s="23">
        <v>0</v>
      </c>
      <c r="E13" s="23"/>
      <c r="F13" s="23"/>
      <c r="G13" s="23"/>
      <c r="H13" s="23">
        <f>400000+500000</f>
        <v>900000</v>
      </c>
      <c r="I13" s="39">
        <f t="shared" ref="I13:I31" si="1">D13+E13+F13+G13+H13</f>
        <v>900000</v>
      </c>
      <c r="J13" s="40">
        <f t="shared" ref="J13:J31" si="2">C13-I13</f>
        <v>0</v>
      </c>
      <c r="K13" s="60" t="s">
        <v>41</v>
      </c>
    </row>
    <row r="14" spans="1:18" s="52" customFormat="1" x14ac:dyDescent="0.25">
      <c r="A14" s="1">
        <v>2</v>
      </c>
      <c r="B14" s="38" t="s">
        <v>20</v>
      </c>
      <c r="C14" s="24">
        <f>C15+C22+C28+C30</f>
        <v>33600000</v>
      </c>
      <c r="D14" s="24">
        <f t="shared" ref="D14:J14" si="3">D15+D22+D28+D30</f>
        <v>24000000</v>
      </c>
      <c r="E14" s="24">
        <f t="shared" si="3"/>
        <v>0</v>
      </c>
      <c r="F14" s="24">
        <f t="shared" si="3"/>
        <v>0</v>
      </c>
      <c r="G14" s="24">
        <f t="shared" si="3"/>
        <v>0</v>
      </c>
      <c r="H14" s="24">
        <f t="shared" si="3"/>
        <v>9600000</v>
      </c>
      <c r="I14" s="24">
        <f t="shared" si="3"/>
        <v>33600000</v>
      </c>
      <c r="J14" s="24">
        <f t="shared" si="3"/>
        <v>0</v>
      </c>
      <c r="K14" s="59"/>
    </row>
    <row r="15" spans="1:18" x14ac:dyDescent="0.25">
      <c r="A15" s="3"/>
      <c r="B15" s="38" t="s">
        <v>35</v>
      </c>
      <c r="C15" s="24">
        <f>SUM(C16:C21)</f>
        <v>1200000</v>
      </c>
      <c r="D15" s="24">
        <f t="shared" ref="D15:J15" si="4">SUM(D16:D21)</f>
        <v>0</v>
      </c>
      <c r="E15" s="24">
        <f t="shared" si="4"/>
        <v>0</v>
      </c>
      <c r="F15" s="24">
        <f t="shared" si="4"/>
        <v>0</v>
      </c>
      <c r="G15" s="24">
        <f t="shared" si="4"/>
        <v>0</v>
      </c>
      <c r="H15" s="24">
        <f t="shared" si="4"/>
        <v>1200000</v>
      </c>
      <c r="I15" s="24">
        <f t="shared" si="4"/>
        <v>1200000</v>
      </c>
      <c r="J15" s="24">
        <f t="shared" si="4"/>
        <v>0</v>
      </c>
      <c r="K15" s="60"/>
    </row>
    <row r="16" spans="1:18" ht="54.75" customHeight="1" x14ac:dyDescent="0.25">
      <c r="A16" s="3"/>
      <c r="B16" s="8" t="s">
        <v>21</v>
      </c>
      <c r="C16" s="39">
        <v>420000</v>
      </c>
      <c r="D16" s="23">
        <v>0</v>
      </c>
      <c r="E16" s="23"/>
      <c r="F16" s="23"/>
      <c r="G16" s="23"/>
      <c r="H16" s="23">
        <v>420000</v>
      </c>
      <c r="I16" s="39">
        <f t="shared" si="1"/>
        <v>420000</v>
      </c>
      <c r="J16" s="40">
        <f t="shared" si="2"/>
        <v>0</v>
      </c>
      <c r="K16" s="54" t="s">
        <v>48</v>
      </c>
    </row>
    <row r="17" spans="1:44" ht="36" x14ac:dyDescent="0.25">
      <c r="A17" s="3"/>
      <c r="B17" s="8" t="s">
        <v>22</v>
      </c>
      <c r="C17" s="39">
        <v>100000</v>
      </c>
      <c r="D17" s="23">
        <v>0</v>
      </c>
      <c r="E17" s="23"/>
      <c r="F17" s="23"/>
      <c r="G17" s="23"/>
      <c r="H17" s="23">
        <v>100000</v>
      </c>
      <c r="I17" s="39">
        <f t="shared" si="1"/>
        <v>100000</v>
      </c>
      <c r="J17" s="40">
        <f t="shared" si="2"/>
        <v>0</v>
      </c>
      <c r="K17" s="54" t="s">
        <v>49</v>
      </c>
    </row>
    <row r="18" spans="1:44" ht="24" x14ac:dyDescent="0.25">
      <c r="A18" s="3"/>
      <c r="B18" s="42" t="s">
        <v>23</v>
      </c>
      <c r="C18" s="39">
        <v>110000</v>
      </c>
      <c r="D18" s="23">
        <v>0</v>
      </c>
      <c r="E18" s="23"/>
      <c r="F18" s="23"/>
      <c r="G18" s="23"/>
      <c r="H18" s="23">
        <v>110000</v>
      </c>
      <c r="I18" s="39">
        <f t="shared" si="1"/>
        <v>110000</v>
      </c>
      <c r="J18" s="40">
        <f t="shared" si="2"/>
        <v>0</v>
      </c>
      <c r="K18" s="54" t="s">
        <v>51</v>
      </c>
    </row>
    <row r="19" spans="1:44" ht="36" x14ac:dyDescent="0.25">
      <c r="A19" s="3"/>
      <c r="B19" s="42" t="s">
        <v>24</v>
      </c>
      <c r="C19" s="39">
        <v>110000</v>
      </c>
      <c r="D19" s="23">
        <v>0</v>
      </c>
      <c r="E19" s="23"/>
      <c r="F19" s="23"/>
      <c r="G19" s="23"/>
      <c r="H19" s="23">
        <v>110000</v>
      </c>
      <c r="I19" s="39">
        <f t="shared" si="1"/>
        <v>110000</v>
      </c>
      <c r="J19" s="40">
        <f t="shared" si="2"/>
        <v>0</v>
      </c>
      <c r="K19" s="54" t="s">
        <v>50</v>
      </c>
    </row>
    <row r="20" spans="1:44" ht="115.5" customHeight="1" x14ac:dyDescent="0.25">
      <c r="A20" s="3"/>
      <c r="B20" s="42" t="s">
        <v>25</v>
      </c>
      <c r="C20" s="39">
        <v>250000</v>
      </c>
      <c r="D20" s="23">
        <v>0</v>
      </c>
      <c r="E20" s="23"/>
      <c r="F20" s="23"/>
      <c r="G20" s="23"/>
      <c r="H20" s="23">
        <v>250000</v>
      </c>
      <c r="I20" s="39">
        <f t="shared" si="1"/>
        <v>250000</v>
      </c>
      <c r="J20" s="40">
        <f t="shared" si="2"/>
        <v>0</v>
      </c>
      <c r="K20" s="54" t="s">
        <v>52</v>
      </c>
    </row>
    <row r="21" spans="1:44" ht="24" x14ac:dyDescent="0.25">
      <c r="A21" s="3"/>
      <c r="B21" s="8" t="s">
        <v>26</v>
      </c>
      <c r="C21" s="39">
        <v>210000</v>
      </c>
      <c r="D21" s="23">
        <v>0</v>
      </c>
      <c r="E21" s="23"/>
      <c r="F21" s="23"/>
      <c r="G21" s="23"/>
      <c r="H21" s="23">
        <v>210000</v>
      </c>
      <c r="I21" s="39">
        <f t="shared" si="1"/>
        <v>210000</v>
      </c>
      <c r="J21" s="40">
        <f t="shared" si="2"/>
        <v>0</v>
      </c>
      <c r="K21" s="54" t="s">
        <v>54</v>
      </c>
    </row>
    <row r="22" spans="1:44" x14ac:dyDescent="0.25">
      <c r="A22" s="3">
        <v>3</v>
      </c>
      <c r="B22" s="43" t="s">
        <v>27</v>
      </c>
      <c r="C22" s="24">
        <f>SUM(C23:C27)</f>
        <v>3900000</v>
      </c>
      <c r="D22" s="24">
        <f t="shared" ref="D22:J22" si="5">SUM(D23:D27)</f>
        <v>0</v>
      </c>
      <c r="E22" s="24">
        <f t="shared" si="5"/>
        <v>0</v>
      </c>
      <c r="F22" s="24">
        <f t="shared" si="5"/>
        <v>0</v>
      </c>
      <c r="G22" s="24">
        <f t="shared" si="5"/>
        <v>0</v>
      </c>
      <c r="H22" s="24">
        <f t="shared" si="5"/>
        <v>3900000</v>
      </c>
      <c r="I22" s="24">
        <f t="shared" si="5"/>
        <v>3900000</v>
      </c>
      <c r="J22" s="24">
        <f t="shared" si="5"/>
        <v>0</v>
      </c>
      <c r="K22" s="60"/>
    </row>
    <row r="23" spans="1:44" ht="72" x14ac:dyDescent="0.25">
      <c r="A23" s="3"/>
      <c r="B23" s="41" t="s">
        <v>28</v>
      </c>
      <c r="C23" s="39">
        <v>900000</v>
      </c>
      <c r="D23" s="23">
        <v>0</v>
      </c>
      <c r="E23" s="23"/>
      <c r="F23" s="23"/>
      <c r="G23" s="23"/>
      <c r="H23" s="23">
        <f>315000+585000</f>
        <v>900000</v>
      </c>
      <c r="I23" s="39">
        <f t="shared" si="1"/>
        <v>900000</v>
      </c>
      <c r="J23" s="40">
        <f t="shared" si="2"/>
        <v>0</v>
      </c>
      <c r="K23" s="60" t="s">
        <v>44</v>
      </c>
    </row>
    <row r="24" spans="1:44" ht="36" x14ac:dyDescent="0.25">
      <c r="A24" s="3"/>
      <c r="B24" s="41" t="s">
        <v>29</v>
      </c>
      <c r="C24" s="39">
        <v>1080000</v>
      </c>
      <c r="D24" s="23">
        <v>0</v>
      </c>
      <c r="E24" s="23"/>
      <c r="F24" s="23"/>
      <c r="G24" s="23"/>
      <c r="H24" s="23">
        <f>315000+765000</f>
        <v>1080000</v>
      </c>
      <c r="I24" s="39">
        <f t="shared" si="1"/>
        <v>1080000</v>
      </c>
      <c r="J24" s="40">
        <f t="shared" si="2"/>
        <v>0</v>
      </c>
      <c r="K24" s="60" t="s">
        <v>42</v>
      </c>
    </row>
    <row r="25" spans="1:44" ht="144" x14ac:dyDescent="0.25">
      <c r="A25" s="3"/>
      <c r="B25" s="42" t="s">
        <v>30</v>
      </c>
      <c r="C25" s="39">
        <v>240000</v>
      </c>
      <c r="D25" s="23">
        <v>0</v>
      </c>
      <c r="E25" s="23"/>
      <c r="F25" s="23"/>
      <c r="G25" s="23"/>
      <c r="H25" s="23">
        <v>240000</v>
      </c>
      <c r="I25" s="39">
        <f t="shared" si="1"/>
        <v>240000</v>
      </c>
      <c r="J25" s="40">
        <f t="shared" si="2"/>
        <v>0</v>
      </c>
      <c r="K25" s="60" t="s">
        <v>47</v>
      </c>
    </row>
    <row r="26" spans="1:44" ht="52.5" customHeight="1" x14ac:dyDescent="0.25">
      <c r="A26" s="3"/>
      <c r="B26" s="42" t="s">
        <v>31</v>
      </c>
      <c r="C26" s="39">
        <v>1080000</v>
      </c>
      <c r="D26" s="23">
        <v>0</v>
      </c>
      <c r="E26" s="23"/>
      <c r="F26" s="23"/>
      <c r="G26" s="23"/>
      <c r="H26" s="23">
        <f>315000+765000</f>
        <v>1080000</v>
      </c>
      <c r="I26" s="39">
        <f t="shared" si="1"/>
        <v>1080000</v>
      </c>
      <c r="J26" s="40">
        <f t="shared" si="2"/>
        <v>0</v>
      </c>
      <c r="K26" s="60" t="s">
        <v>43</v>
      </c>
    </row>
    <row r="27" spans="1:44" ht="24" x14ac:dyDescent="0.25">
      <c r="A27" s="3"/>
      <c r="B27" s="42" t="s">
        <v>32</v>
      </c>
      <c r="C27" s="39">
        <v>600000</v>
      </c>
      <c r="D27" s="23">
        <v>0</v>
      </c>
      <c r="E27" s="23"/>
      <c r="F27" s="23"/>
      <c r="G27" s="23"/>
      <c r="H27" s="23">
        <f>600000</f>
        <v>600000</v>
      </c>
      <c r="I27" s="39">
        <f t="shared" si="1"/>
        <v>600000</v>
      </c>
      <c r="J27" s="40">
        <f t="shared" si="2"/>
        <v>0</v>
      </c>
      <c r="K27" s="54" t="s">
        <v>45</v>
      </c>
    </row>
    <row r="28" spans="1:44" x14ac:dyDescent="0.25">
      <c r="A28" s="3">
        <v>3</v>
      </c>
      <c r="B28" s="45" t="s">
        <v>40</v>
      </c>
      <c r="C28" s="53">
        <f>SUM(C29)</f>
        <v>500000</v>
      </c>
      <c r="D28" s="53">
        <f t="shared" ref="D28:J28" si="6">SUM(D29)</f>
        <v>0</v>
      </c>
      <c r="E28" s="53">
        <f t="shared" si="6"/>
        <v>0</v>
      </c>
      <c r="F28" s="53">
        <f t="shared" si="6"/>
        <v>0</v>
      </c>
      <c r="G28" s="53">
        <f t="shared" si="6"/>
        <v>0</v>
      </c>
      <c r="H28" s="53">
        <f t="shared" si="6"/>
        <v>500000</v>
      </c>
      <c r="I28" s="53">
        <f t="shared" si="6"/>
        <v>500000</v>
      </c>
      <c r="J28" s="53">
        <f t="shared" si="6"/>
        <v>0</v>
      </c>
      <c r="K28" s="60"/>
    </row>
    <row r="29" spans="1:44" ht="80.25" customHeight="1" x14ac:dyDescent="0.25">
      <c r="A29" s="3"/>
      <c r="B29" s="42" t="s">
        <v>34</v>
      </c>
      <c r="C29" s="44">
        <v>500000</v>
      </c>
      <c r="D29" s="23">
        <v>0</v>
      </c>
      <c r="E29" s="23"/>
      <c r="F29" s="23"/>
      <c r="G29" s="23"/>
      <c r="H29" s="23">
        <v>500000</v>
      </c>
      <c r="I29" s="39">
        <f t="shared" si="1"/>
        <v>500000</v>
      </c>
      <c r="J29" s="40">
        <f t="shared" si="2"/>
        <v>0</v>
      </c>
      <c r="K29" s="54" t="s">
        <v>46</v>
      </c>
    </row>
    <row r="30" spans="1:44" x14ac:dyDescent="0.25">
      <c r="A30" s="3">
        <v>4</v>
      </c>
      <c r="B30" s="45" t="s">
        <v>33</v>
      </c>
      <c r="C30" s="24">
        <f>C31</f>
        <v>28000000</v>
      </c>
      <c r="D30" s="24">
        <f t="shared" ref="D30:J30" si="7">D31</f>
        <v>24000000</v>
      </c>
      <c r="E30" s="24">
        <f t="shared" si="7"/>
        <v>0</v>
      </c>
      <c r="F30" s="24">
        <f t="shared" si="7"/>
        <v>0</v>
      </c>
      <c r="G30" s="24">
        <f t="shared" si="7"/>
        <v>0</v>
      </c>
      <c r="H30" s="24">
        <f t="shared" si="7"/>
        <v>4000000</v>
      </c>
      <c r="I30" s="24">
        <f t="shared" si="7"/>
        <v>28000000</v>
      </c>
      <c r="J30" s="24">
        <f t="shared" si="7"/>
        <v>0</v>
      </c>
      <c r="K30" s="60"/>
    </row>
    <row r="31" spans="1:44" s="46" customFormat="1" ht="24" x14ac:dyDescent="0.25">
      <c r="A31" s="5"/>
      <c r="B31" s="16" t="s">
        <v>17</v>
      </c>
      <c r="C31" s="39">
        <v>28000000</v>
      </c>
      <c r="D31" s="39">
        <v>24000000</v>
      </c>
      <c r="E31" s="44"/>
      <c r="F31" s="44">
        <v>0</v>
      </c>
      <c r="G31" s="44">
        <v>0</v>
      </c>
      <c r="H31" s="44">
        <v>4000000</v>
      </c>
      <c r="I31" s="39">
        <f t="shared" si="1"/>
        <v>28000000</v>
      </c>
      <c r="J31" s="40">
        <f t="shared" si="2"/>
        <v>0</v>
      </c>
      <c r="K31" s="54" t="s">
        <v>53</v>
      </c>
      <c r="L31" s="12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</row>
    <row r="32" spans="1:44" x14ac:dyDescent="0.25">
      <c r="A32" s="5">
        <v>5</v>
      </c>
      <c r="B32" s="16" t="s">
        <v>7</v>
      </c>
      <c r="C32" s="24">
        <f>C12+C14</f>
        <v>34500000</v>
      </c>
      <c r="D32" s="24">
        <f t="shared" ref="D32:J32" si="8">D12+D14</f>
        <v>24000000</v>
      </c>
      <c r="E32" s="24">
        <f t="shared" si="8"/>
        <v>0</v>
      </c>
      <c r="F32" s="24">
        <f t="shared" si="8"/>
        <v>0</v>
      </c>
      <c r="G32" s="24">
        <f t="shared" si="8"/>
        <v>0</v>
      </c>
      <c r="H32" s="24">
        <f t="shared" si="8"/>
        <v>10500000</v>
      </c>
      <c r="I32" s="24">
        <f t="shared" si="8"/>
        <v>34500000</v>
      </c>
      <c r="J32" s="24">
        <f t="shared" si="8"/>
        <v>0</v>
      </c>
      <c r="K32" s="61"/>
    </row>
    <row r="33" spans="1:13" ht="13.5" customHeight="1" x14ac:dyDescent="0.25">
      <c r="B33" s="9"/>
      <c r="K33" s="55"/>
      <c r="L33" s="21"/>
      <c r="M33" s="21"/>
    </row>
    <row r="34" spans="1:13" ht="15.75" x14ac:dyDescent="0.25">
      <c r="A34" s="47" t="s">
        <v>38</v>
      </c>
      <c r="C34" s="6"/>
      <c r="D34" s="48" t="s">
        <v>16</v>
      </c>
      <c r="K34" s="55"/>
      <c r="L34" s="21"/>
      <c r="M34" s="21"/>
    </row>
    <row r="35" spans="1:13" x14ac:dyDescent="0.25">
      <c r="K35" s="55"/>
      <c r="L35" s="21"/>
      <c r="M35" s="21"/>
    </row>
    <row r="36" spans="1:13" ht="9.9499999999999993" customHeight="1" x14ac:dyDescent="0.25">
      <c r="B36" s="9"/>
      <c r="K36" s="55"/>
      <c r="L36" s="21"/>
      <c r="M36" s="21"/>
    </row>
    <row r="37" spans="1:13" ht="15.75" x14ac:dyDescent="0.25">
      <c r="A37" s="47" t="s">
        <v>8</v>
      </c>
      <c r="K37" s="55"/>
      <c r="L37" s="21"/>
      <c r="M37" s="21"/>
    </row>
    <row r="38" spans="1:13" ht="15.75" x14ac:dyDescent="0.25">
      <c r="B38" s="9"/>
      <c r="K38" s="55"/>
      <c r="L38" s="21"/>
      <c r="M38" s="21"/>
    </row>
    <row r="39" spans="1:13" ht="15.75" x14ac:dyDescent="0.25">
      <c r="A39" s="47" t="s">
        <v>9</v>
      </c>
      <c r="D39" s="49"/>
      <c r="K39" s="55"/>
      <c r="L39" s="21"/>
      <c r="M39" s="21"/>
    </row>
    <row r="40" spans="1:13" ht="15.75" x14ac:dyDescent="0.25">
      <c r="B40" s="50"/>
      <c r="K40" s="55"/>
      <c r="L40" s="21"/>
      <c r="M40" s="21"/>
    </row>
    <row r="41" spans="1:13" ht="15.75" x14ac:dyDescent="0.25">
      <c r="A41" s="7" t="s">
        <v>10</v>
      </c>
      <c r="K41" s="55"/>
      <c r="L41" s="21"/>
      <c r="M41" s="21"/>
    </row>
  </sheetData>
  <mergeCells count="2">
    <mergeCell ref="J2:K2"/>
    <mergeCell ref="D4:H4"/>
  </mergeCells>
  <pageMargins left="0.78740157480314965" right="0.19685039370078741" top="0.55118110236220474" bottom="0.55118110236220474" header="0.31496062992125984" footer="0.31496062992125984"/>
  <pageSetup paperSize="9" scale="57" fitToHeight="0" orientation="landscape" r:id="rId1"/>
  <colBreaks count="2" manualBreakCount="2">
    <brk id="11" max="1048575" man="1"/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Лист1!_Hlk32248595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cp:lastPrinted>2023-12-14T10:49:04Z</cp:lastPrinted>
  <dcterms:created xsi:type="dcterms:W3CDTF">2021-01-28T05:20:39Z</dcterms:created>
  <dcterms:modified xsi:type="dcterms:W3CDTF">2023-12-19T11:23:32Z</dcterms:modified>
</cp:coreProperties>
</file>