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220C2D2D-1D6B-46F7-8FE3-58E1FA4D96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Hlk32248595" localSheetId="0">Лист1!$A$59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4" i="1"/>
  <c r="I12" i="1"/>
  <c r="J12" i="1" l="1"/>
  <c r="J14" i="1"/>
  <c r="J15" i="1"/>
  <c r="J16" i="1"/>
  <c r="G28" i="1"/>
  <c r="H28" i="1"/>
  <c r="C11" i="1"/>
  <c r="C10" i="1" s="1"/>
  <c r="I21" i="1"/>
  <c r="J21" i="1" s="1"/>
  <c r="I19" i="1"/>
  <c r="J19" i="1" s="1"/>
  <c r="I17" i="1"/>
  <c r="J17" i="1" s="1"/>
  <c r="I13" i="1"/>
  <c r="J13" i="1" s="1"/>
  <c r="J11" i="1" l="1"/>
  <c r="H41" i="1"/>
  <c r="H23" i="1"/>
  <c r="D41" i="1" l="1"/>
  <c r="E41" i="1"/>
  <c r="F41" i="1"/>
  <c r="G41" i="1"/>
  <c r="D23" i="1"/>
  <c r="E23" i="1"/>
  <c r="F23" i="1"/>
  <c r="G23" i="1"/>
  <c r="D26" i="1" l="1"/>
  <c r="E26" i="1"/>
  <c r="F26" i="1"/>
  <c r="E28" i="1" l="1"/>
  <c r="D11" i="1"/>
  <c r="D10" i="1" s="1"/>
  <c r="E11" i="1"/>
  <c r="E10" i="1" s="1"/>
  <c r="F11" i="1"/>
  <c r="F10" i="1" s="1"/>
  <c r="G11" i="1"/>
  <c r="G10" i="1" s="1"/>
  <c r="H11" i="1"/>
  <c r="H10" i="1" s="1"/>
  <c r="D28" i="1"/>
  <c r="D25" i="1" s="1"/>
  <c r="F28" i="1"/>
  <c r="F25" i="1" s="1"/>
  <c r="G25" i="1"/>
  <c r="H25" i="1"/>
  <c r="I31" i="1"/>
  <c r="G48" i="1" l="1"/>
  <c r="F48" i="1"/>
  <c r="E25" i="1"/>
  <c r="E48" i="1" s="1"/>
  <c r="C28" i="1"/>
  <c r="I18" i="1" l="1"/>
  <c r="J18" i="1" s="1"/>
  <c r="I20" i="1"/>
  <c r="J20" i="1" s="1"/>
  <c r="I22" i="1"/>
  <c r="J22" i="1" s="1"/>
  <c r="I24" i="1"/>
  <c r="J24" i="1" s="1"/>
  <c r="I27" i="1"/>
  <c r="J27" i="1" s="1"/>
  <c r="I29" i="1"/>
  <c r="J29" i="1" s="1"/>
  <c r="I30" i="1"/>
  <c r="J30" i="1" s="1"/>
  <c r="J31" i="1"/>
  <c r="I32" i="1"/>
  <c r="J32" i="1" s="1"/>
  <c r="I33" i="1"/>
  <c r="I34" i="1"/>
  <c r="J34" i="1" s="1"/>
  <c r="I35" i="1"/>
  <c r="J35" i="1" s="1"/>
  <c r="I36" i="1"/>
  <c r="J36" i="1" s="1"/>
  <c r="I37" i="1"/>
  <c r="J37" i="1" s="1"/>
  <c r="I38" i="1"/>
  <c r="J38" i="1" s="1"/>
  <c r="J39" i="1"/>
  <c r="I40" i="1"/>
  <c r="J40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28" i="1" l="1"/>
  <c r="J28" i="1" s="1"/>
  <c r="J33" i="1"/>
  <c r="I41" i="1"/>
  <c r="I25" i="1" s="1"/>
  <c r="I26" i="1"/>
  <c r="I23" i="1"/>
  <c r="D48" i="1"/>
  <c r="H48" i="1"/>
  <c r="I11" i="1"/>
  <c r="I10" i="1" s="1"/>
  <c r="J10" i="1" s="1"/>
  <c r="C41" i="1"/>
  <c r="C23" i="1"/>
  <c r="J23" i="1" s="1"/>
  <c r="C26" i="1"/>
  <c r="J26" i="1" s="1"/>
  <c r="J41" i="1" l="1"/>
  <c r="C25" i="1"/>
  <c r="J25" i="1" s="1"/>
  <c r="C48" i="1" l="1"/>
  <c r="I48" i="1"/>
  <c r="J48" i="1" s="1"/>
</calcChain>
</file>

<file path=xl/sharedStrings.xml><?xml version="1.0" encoding="utf-8"?>
<sst xmlns="http://schemas.openxmlformats.org/spreadsheetml/2006/main" count="91" uniqueCount="83">
  <si>
    <t>№</t>
  </si>
  <si>
    <t>__________________________________</t>
  </si>
  <si>
    <t xml:space="preserve"> ҚАРАЖАТТЫҢ ЖҰМСАЛУЫ ТУРАЛЫ АРАЛЫҚ/ҚОРЫТЫНДЫ ЕСЕП*</t>
  </si>
  <si>
    <t>Шығыстар</t>
  </si>
  <si>
    <t xml:space="preserve">Шығыстар сметасы </t>
  </si>
  <si>
    <t xml:space="preserve"> № 1 аралық Есеп</t>
  </si>
  <si>
    <t xml:space="preserve">  № 2 аралық Есеп</t>
  </si>
  <si>
    <t xml:space="preserve"> № 3 аралық Есеп</t>
  </si>
  <si>
    <t>№ 4 аралық Есеп</t>
  </si>
  <si>
    <t>Қорытынды Есеп</t>
  </si>
  <si>
    <t>Сомасы (3+4+5+6+7)</t>
  </si>
  <si>
    <t>Қалдық (2-8)</t>
  </si>
  <si>
    <t>Контрагент, төлем күні және мақсаты</t>
  </si>
  <si>
    <t>Күні:</t>
  </si>
  <si>
    <t xml:space="preserve">М.О. </t>
  </si>
  <si>
    <t>* Қаражаттың жұмсалуы туралы есепке қойылатын талаптар бойынша толтырылады</t>
  </si>
  <si>
    <t>Грант басым бағыты: Мемлекеттік тілде заманауи зияткерлік командалық ойындарды дамыту</t>
  </si>
  <si>
    <t>1) Жалақы, оның ішінде:</t>
  </si>
  <si>
    <t>Жоба жетекшісі</t>
  </si>
  <si>
    <t>Жоба есепшісі</t>
  </si>
  <si>
    <t>Жоба менеджері</t>
  </si>
  <si>
    <t>Әлеуметтік төлемдер</t>
  </si>
  <si>
    <t>Міндетті әлеуметтік медициналық сақтандыру</t>
  </si>
  <si>
    <t>Банктік қызметтер</t>
  </si>
  <si>
    <t>Материалдық-техникалық қамтамасыз ету шығыстар:</t>
  </si>
  <si>
    <t>Тікелей шығындар:</t>
  </si>
  <si>
    <t>2. Іс-шара. Мемлекеттік тілдің қолдану аясын арттыруға  бағытталған «Aqyl Battle Cup» зияткерлік сайысы арқылы көңілді тапқырлар командаларын (КТК) санын арттыру.</t>
  </si>
  <si>
    <t>"Креативті команда" видеороликтер байқауының жеңімпаздарына берілетін қаржылай сый ақы (ең көп лүпіл жинаған 3 командаға 300.000, 200.000, 100.000 тг мөлшерінде ақшалай сый ақы  )</t>
  </si>
  <si>
    <t>IT маманы (программмист)</t>
  </si>
  <si>
    <t>БАҚ өкілдері, блоггерлер және танымал тұлғалар  арқылы ақпаратты кеңінен тарату</t>
  </si>
  <si>
    <t>«Aqyl Battle Cup» республикалық сайысының амбассадоры</t>
  </si>
  <si>
    <t xml:space="preserve">SMM-менеджер  </t>
  </si>
  <si>
    <t>Жоба үйлестірушісі</t>
  </si>
  <si>
    <t>Финалдық сайыс өткізілетін залды жалға алу. Толық жабдықталған. Сыйымдылығы 300 адамға дейін. (2 күн* 450 000)</t>
  </si>
  <si>
    <t>Финалдық сайысқа қатысушыларға арнайы жиынтық (көкірекше «орысша-жилетка»,  жеңсіз көйлек «орысша-футболка», қойын дәптер, қалам) жасату</t>
  </si>
  <si>
    <t xml:space="preserve">«Aqyl Battle Cup» 14-35 жас аралығындағы жастарға арналған республикалық зияткерлік сайысының Финалдық кезеңінің жеңімпаздарына арналған сыйақылар 1-орын: 
1.000.000 тг, 2-орын: 500.000 тг,3-орын: 300.000 тг, 4-орын: 200.000 тг
</t>
  </si>
  <si>
    <t xml:space="preserve"> Финалдық сайысты  YouTube және Instagram әлеуметтік желілерінде тікелей эфирде 3 камерамен трансляциялау және 2 фотограф  (2 күн*3 видеограф*2 фотограф)</t>
  </si>
  <si>
    <t>3. Іс-шара Мемлекеттік тілдің этносаралық қатынас тілі ретіндегі рөлін күшейтуге бағытталған  Қазақстандағы өзге этнос өкілдерінің 14-35 жас аралығындағы жастарының арасында «Елім дегендер...» атты шығармашылық байқауын ұйымдастыру ( әрі қарай- Байқау)</t>
  </si>
  <si>
    <t xml:space="preserve">Қорытынды кезеңнің жеңімпаздарына әр номинация бойынша келесідей қаржылай сыйлықтар табыс ету        (1-орын: 500.000 тг
2-орын: 300.000 тг
3-орын: 200.000 тг) *4 номинация
</t>
  </si>
  <si>
    <t xml:space="preserve"> 1. Іс-шара «Тіл-тағдыры» атты қазақ тілін кеңінен дәріптеуге және жоба аясында өткізілетін іс-шаралар жайында ақпараттарды кеңінен таратуға арналған  сайт ашу. </t>
  </si>
  <si>
    <t>«Тіл-тағдыры» сайтын жасау және толықтай программалық сүйемелдеу (контекстная реклама,домен сатып алу,веб-дизайн, контентті жаңарту)</t>
  </si>
  <si>
    <t>Жиынында:</t>
  </si>
  <si>
    <t xml:space="preserve"> Жоба қызметкерлеріне арналған HP Victus ноутбугын сатып алу</t>
  </si>
  <si>
    <t>БАҚ өкілдері, блоггерлер және танымал тұлғалардың  арқылы ақпаратты кеңінен тарату</t>
  </si>
  <si>
    <t>Әкімшілік шығындар:</t>
  </si>
  <si>
    <t>Грант сомасы: 50 000 000 теңге</t>
  </si>
  <si>
    <t>Грант беруші: "Азаматтық бастамаларды қолдау орталығы".</t>
  </si>
  <si>
    <t xml:space="preserve">Грант алушы: "Болашақ Қазақстанға" қоғамдық студенттік бірлестігі. </t>
  </si>
  <si>
    <t>24.11 2023</t>
  </si>
  <si>
    <t>Финалдық сайысқа қатысушыларына арналған қонақ үй қызметі  108 адамға 2 күн</t>
  </si>
  <si>
    <t xml:space="preserve">Финалдық сайыс қатысушыларына  арналған түскі ас </t>
  </si>
  <si>
    <t>Финалдық сайысқа қатысушыларына арналған қонақ үй қызметі 100 адам * 2 күн</t>
  </si>
  <si>
    <t xml:space="preserve">Финалдық сайыс қатысушыларына арналған түскі ас </t>
  </si>
  <si>
    <r>
      <rPr>
        <b/>
        <sz val="11"/>
        <color rgb="FF000000"/>
        <rFont val="Times New Roman"/>
        <family val="1"/>
        <charset val="204"/>
      </rPr>
      <t xml:space="preserve">Шербаева Бибинур Байжигит Қизи, </t>
    </r>
    <r>
      <rPr>
        <sz val="11"/>
        <color rgb="FF000000"/>
        <rFont val="Times New Roman"/>
        <family val="1"/>
        <charset val="204"/>
      </rPr>
      <t>ТД №1 от 10.04.2023г.</t>
    </r>
    <r>
      <rPr>
        <b/>
        <sz val="11"/>
        <color rgb="FF000000"/>
        <rFont val="Times New Roman"/>
        <family val="1"/>
        <charset val="204"/>
      </rPr>
      <t>,</t>
    </r>
    <r>
      <rPr>
        <sz val="11"/>
        <color rgb="FF000000"/>
        <rFont val="Times New Roman"/>
        <family val="1"/>
        <charset val="204"/>
      </rPr>
      <t xml:space="preserve"> зп за сентябрь пп №88 от 29.09.2023г., ВОСМс пп №96 от 29.09.2023г., ОСМС пп №97 от 29.09.2023г., СО пп №95 от 29.09.2023г., СН пп №98 от 29.09.2023г., ИПН пп №99 от 29.09.2023г., ОПВ пп №92 от 29.09.2023г., налоги за октябрь ИПН пп №109 от 27.10.2023г., налоги за ноябрь ИПН пп №124 от 23.11.2023г., </t>
    </r>
    <r>
      <rPr>
        <i/>
        <sz val="11"/>
        <color rgb="FF000000"/>
        <rFont val="Times New Roman"/>
        <family val="1"/>
        <charset val="204"/>
      </rPr>
      <t>Методом начисления отражена заработная плата за октябрь 2023г., в сумме 390 000 тенг, за ноябрь -390000 тене,за декабрь- 390000 тенге.</t>
    </r>
  </si>
  <si>
    <r>
      <rPr>
        <b/>
        <sz val="11"/>
        <color rgb="FF000000"/>
        <rFont val="Times New Roman"/>
        <family val="1"/>
        <charset val="204"/>
      </rPr>
      <t xml:space="preserve">Досбаева Раушангуль Досымбековна. </t>
    </r>
    <r>
      <rPr>
        <sz val="11"/>
        <color rgb="FF000000"/>
        <rFont val="Times New Roman"/>
        <family val="1"/>
        <charset val="204"/>
      </rPr>
      <t xml:space="preserve">ТД №3 от 10.04.2023г.,зп за сентябрь пп №89 от 29.09.2023г., ВОСМс пп №96 от 29.09.2023г., ОСМС пп №97 от 29.09.2023г., СО пп №95 от 29.09.2023г., СН пп №98 от 29.09.2023г., ИПН пп №99 от 29.09.2023г., ОПВ пп №92 от 29.09.2023г., налоги за октябрь ИПН пп №109 от 27.10.2023г., налоги за ноябрь ИПН пп №124 от 23.11.2023г., </t>
    </r>
    <r>
      <rPr>
        <i/>
        <sz val="11"/>
        <color rgb="FF000000"/>
        <rFont val="Times New Roman"/>
        <family val="1"/>
        <charset val="204"/>
      </rPr>
      <t>Методом начисления отражена заработная плата за октябрь 2023г., в сумме 200 000 тенге, за ноябрь 2023г. - 200000 тенге, за декабрь -200000 тенге..</t>
    </r>
  </si>
  <si>
    <r>
      <rPr>
        <b/>
        <sz val="11"/>
        <color rgb="FF000000"/>
        <rFont val="Times New Roman"/>
        <family val="1"/>
        <charset val="204"/>
      </rPr>
      <t>Көпжасарова Қымбат Жарқынбекқызы</t>
    </r>
    <r>
      <rPr>
        <sz val="11"/>
        <color rgb="FF000000"/>
        <rFont val="Times New Roman"/>
        <family val="1"/>
        <charset val="204"/>
      </rPr>
      <t xml:space="preserve">, Договор №05/23 от 10.04.2023г., усл. за сентябрь пп №90 от 29.09.2023г.,   ВОСМС пп №94 от 29.09.2023г., ИПН пп №100 от 29.09.2023г., ОПВ пп №93 от 29.09.2023г., </t>
    </r>
    <r>
      <rPr>
        <i/>
        <sz val="11"/>
        <color rgb="FF000000"/>
        <rFont val="Times New Roman"/>
        <family val="1"/>
        <charset val="204"/>
      </rPr>
      <t xml:space="preserve"> Методом начисления отражено за услуги в октябре 2023г, в сумме 450 000 тенге за ноябрь 450000 тенге..ИПН за ноябрь пп №124 от 23.11.2023г., </t>
    </r>
  </si>
  <si>
    <r>
      <rPr>
        <b/>
        <sz val="11"/>
        <color rgb="FF000000"/>
        <rFont val="Times New Roman"/>
        <family val="1"/>
        <charset val="204"/>
      </rPr>
      <t>Әбдікерімұлы Асан.</t>
    </r>
    <r>
      <rPr>
        <sz val="11"/>
        <color rgb="FF000000"/>
        <rFont val="Times New Roman"/>
        <family val="1"/>
        <charset val="204"/>
      </rPr>
      <t xml:space="preserve"> Договор на оказание услуг №02/2023 от 10.04.2023г.,  усл.за сентябрь пп №91 от 29.09.2023г.,  ВОСМС пп №94 от 29.09.2023г., ИПН пп №100 от 29.09.2023г., ОПВ пп №93 от 29.09.2023г.,</t>
    </r>
    <r>
      <rPr>
        <i/>
        <sz val="11"/>
        <color rgb="FF000000"/>
        <rFont val="Times New Roman"/>
        <family val="1"/>
        <charset val="204"/>
      </rPr>
      <t xml:space="preserve">  за услуги в октябре 2023г,</t>
    </r>
    <r>
      <rPr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пп №124 от 23.11.2023г., </t>
    </r>
    <r>
      <rPr>
        <i/>
        <sz val="11"/>
        <color theme="1"/>
        <rFont val="Times New Roman"/>
        <family val="1"/>
        <charset val="204"/>
      </rPr>
      <t>Методом начисления отражено нояюрб, декабрь 2023 года в сумме 600000 тенге.</t>
    </r>
  </si>
  <si>
    <r>
      <rPr>
        <b/>
        <sz val="11"/>
        <color rgb="FF000000"/>
        <rFont val="Times New Roman"/>
        <family val="1"/>
        <charset val="204"/>
      </rPr>
      <t>НАО ГК  "Правительство для граждан"</t>
    </r>
    <r>
      <rPr>
        <sz val="11"/>
        <color rgb="FF000000"/>
        <rFont val="Times New Roman"/>
        <family val="1"/>
        <charset val="204"/>
      </rPr>
      <t xml:space="preserve">  Оплачено осмс за сентябрь 2023 года пп №  </t>
    </r>
    <r>
      <rPr>
        <i/>
        <sz val="11"/>
        <color rgb="FF000000"/>
        <rFont val="Times New Roman"/>
        <family val="1"/>
        <charset val="204"/>
      </rPr>
      <t>Методом начисления отражена ОСМС за октябрь 2023г., в сумме 23700 тенге, за ноябрь 23700 тенге, декабрь 23700 тенге.</t>
    </r>
  </si>
  <si>
    <r>
      <rPr>
        <b/>
        <sz val="11"/>
        <color rgb="FF000000"/>
        <rFont val="Times New Roman"/>
        <family val="1"/>
        <charset val="204"/>
      </rPr>
      <t xml:space="preserve">ТОО "Мечта Маркет" </t>
    </r>
    <r>
      <rPr>
        <sz val="11"/>
        <color rgb="FF000000"/>
        <rFont val="Times New Roman"/>
        <family val="1"/>
        <charset val="204"/>
      </rPr>
      <t xml:space="preserve">Дог №492 от 27.09.2023г., приобретение ноутбука пп №85 от 27.09.2023г., по счету на оплату №37127000005042 от 21.09.2023г.,  авр №37127000011665 от 28.09.2023г. АВР № 712700001166 от 28.092023 года, </t>
    </r>
    <r>
      <rPr>
        <sz val="11"/>
        <color theme="1"/>
        <rFont val="Times New Roman"/>
        <family val="1"/>
        <charset val="204"/>
      </rPr>
      <t>ЭСФ №37127300014655 от 28.09.2023г.,</t>
    </r>
  </si>
  <si>
    <r>
      <rPr>
        <b/>
        <i/>
        <sz val="11"/>
        <color rgb="FF000000"/>
        <rFont val="Times New Roman"/>
        <family val="1"/>
        <charset val="204"/>
      </rPr>
      <t>Методом начисления отражено:</t>
    </r>
    <r>
      <rPr>
        <b/>
        <sz val="11"/>
        <color rgb="FF000000"/>
        <rFont val="Times New Roman"/>
        <family val="1"/>
        <charset val="204"/>
      </rPr>
      <t xml:space="preserve"> ИП "QURAQ" </t>
    </r>
    <r>
      <rPr>
        <sz val="11"/>
        <color rgb="FF000000"/>
        <rFont val="Times New Roman"/>
        <family val="1"/>
        <charset val="204"/>
      </rPr>
      <t>Дог №30 от 16.10.2023г.,  пп №111 от 14.11.2023г., сч №24 от 24.11.2023г., СФ №10 от  24.11.2023г., АВР №10 от  24.11.2023г.,</t>
    </r>
  </si>
  <si>
    <r>
      <rPr>
        <b/>
        <i/>
        <sz val="11"/>
        <color rgb="FF000000"/>
        <rFont val="Times New Roman"/>
        <family val="1"/>
        <charset val="204"/>
      </rPr>
      <t>Методом начисления отражено</t>
    </r>
    <r>
      <rPr>
        <b/>
        <sz val="11"/>
        <color rgb="FF000000"/>
        <rFont val="Times New Roman"/>
        <family val="1"/>
        <charset val="204"/>
      </rPr>
      <t>: ИП "Арингазиева "Дог. №34 от 12.10.2023г.,</t>
    </r>
    <r>
      <rPr>
        <sz val="11"/>
        <color rgb="FF000000"/>
        <rFont val="Times New Roman"/>
        <family val="1"/>
        <charset val="204"/>
      </rPr>
      <t xml:space="preserve"> приложение 1 от 12.10.2023г., сч на опл. №15 от 23.11.2023г., СФ №15 от 23.11.2023г., АВР №15 от 23.11.2023г.,</t>
    </r>
  </si>
  <si>
    <r>
      <rPr>
        <b/>
        <sz val="11"/>
        <color rgb="FF000000"/>
        <rFont val="Times New Roman"/>
        <family val="1"/>
        <charset val="204"/>
      </rPr>
      <t xml:space="preserve"> </t>
    </r>
    <r>
      <rPr>
        <b/>
        <i/>
        <sz val="11"/>
        <color rgb="FF000000"/>
        <rFont val="Times New Roman"/>
        <family val="1"/>
        <charset val="204"/>
      </rPr>
      <t xml:space="preserve">Методом начисления отражено: </t>
    </r>
    <r>
      <rPr>
        <b/>
        <sz val="11"/>
        <color rgb="FF000000"/>
        <rFont val="Times New Roman"/>
        <family val="1"/>
        <charset val="204"/>
      </rPr>
      <t>ИП "Қалидоллаева" дог. №28 от 01.10.2023г.</t>
    </r>
    <r>
      <rPr>
        <sz val="11"/>
        <color rgb="FF000000"/>
        <rFont val="Times New Roman"/>
        <family val="1"/>
        <charset val="204"/>
      </rPr>
      <t xml:space="preserve"> сч на опл №48 от 23.10.2023г., СФ №48 от  23.10.2023г., АВР №48 от  23.10.2023г.,</t>
    </r>
  </si>
  <si>
    <r>
      <rPr>
        <b/>
        <i/>
        <sz val="11"/>
        <color rgb="FF000000"/>
        <rFont val="Times New Roman"/>
        <family val="1"/>
        <charset val="204"/>
      </rPr>
      <t xml:space="preserve"> Методом начисления отражено: </t>
    </r>
    <r>
      <rPr>
        <b/>
        <sz val="11"/>
        <color rgb="FF000000"/>
        <rFont val="Times New Roman"/>
        <family val="1"/>
        <charset val="204"/>
      </rPr>
      <t xml:space="preserve">ИП "Ахмет" дог №15 от 01.09.2023г.,  </t>
    </r>
    <r>
      <rPr>
        <sz val="11"/>
        <color rgb="FF000000"/>
        <rFont val="Times New Roman"/>
        <family val="1"/>
        <charset val="204"/>
      </rPr>
      <t>сч на опл №1 от 16.10.2023г., СФ №1 от 16.10.2023г., АВР №1 от 16.10.2023г.,</t>
    </r>
  </si>
  <si>
    <r>
      <rPr>
        <b/>
        <sz val="11"/>
        <color rgb="FF000000"/>
        <rFont val="Times New Roman"/>
        <family val="1"/>
        <charset val="204"/>
      </rPr>
      <t xml:space="preserve">Арманов Рустем Арманулы. </t>
    </r>
    <r>
      <rPr>
        <sz val="11"/>
        <color rgb="FF000000"/>
        <rFont val="Times New Roman"/>
        <family val="1"/>
        <charset val="204"/>
      </rPr>
      <t xml:space="preserve">ТД №2 от 10.04.2023г.,  зп за сентябрь пп №87 от 29.09.2023г., ВОСМс пп №96 от 29.09.2023г., ОСМС пп №97 от 29.09.2023г., СО пп №95 от 29.09.2023г., СН пп №98 от 29.09.2023г., ИПН пп №99 от 29.09.2023г., ОПВ пп №92 от 29.09.2023г., налоги за октябрь ИПН пп №109 от 27.10.2023г., налоги за ноябрь ИПН пп №124 от 23.11.2023г., </t>
    </r>
    <r>
      <rPr>
        <i/>
        <sz val="11"/>
        <color rgb="FF000000"/>
        <rFont val="Times New Roman"/>
        <family val="1"/>
        <charset val="204"/>
      </rPr>
      <t>Методом начисления отражена заработная плата за октябрь 2023г., в сумме 200 000 тенге, за ноябрь -200000 тенге, за декабрь -200000 тенге.</t>
    </r>
  </si>
  <si>
    <r>
      <rPr>
        <b/>
        <i/>
        <sz val="11"/>
        <color rgb="FF000000"/>
        <rFont val="Times New Roman"/>
        <family val="1"/>
        <charset val="204"/>
      </rPr>
      <t>Методом начисления отражено:</t>
    </r>
    <r>
      <rPr>
        <b/>
        <sz val="11"/>
        <color rgb="FF000000"/>
        <rFont val="Times New Roman"/>
        <family val="1"/>
        <charset val="204"/>
      </rPr>
      <t xml:space="preserve"> ИП "QURAQ" дог. №31 от 01.11.2023г., </t>
    </r>
    <r>
      <rPr>
        <sz val="11"/>
        <color rgb="FF000000"/>
        <rFont val="Times New Roman"/>
        <family val="1"/>
        <charset val="204"/>
      </rPr>
      <t>услуги согласно пп №111 от 14.11.2023г., сч.на опл №23 от 24.11.2023г., СФ №8 от  24.11.2023г., Авр №8 от  24.11.2023г.,</t>
    </r>
  </si>
  <si>
    <r>
      <rPr>
        <b/>
        <sz val="11"/>
        <color rgb="FF000000"/>
        <rFont val="Times New Roman"/>
        <family val="1"/>
        <charset val="204"/>
      </rPr>
      <t xml:space="preserve"> </t>
    </r>
    <r>
      <rPr>
        <b/>
        <i/>
        <sz val="11"/>
        <color rgb="FF000000"/>
        <rFont val="Times New Roman"/>
        <family val="1"/>
        <charset val="204"/>
      </rPr>
      <t>Методом начисления отражено</t>
    </r>
    <r>
      <rPr>
        <b/>
        <sz val="11"/>
        <color rgb="FF000000"/>
        <rFont val="Times New Roman"/>
        <family val="1"/>
        <charset val="204"/>
      </rPr>
      <t>: ИП "Арингазиева</t>
    </r>
    <r>
      <rPr>
        <sz val="11"/>
        <color rgb="FF000000"/>
        <rFont val="Times New Roman"/>
        <family val="1"/>
        <charset val="204"/>
      </rPr>
      <t xml:space="preserve"> "Дог. №34 от 12.10.2023г., приложение 2 от 12.10.2023г., сч на опл. №16 от 23.11.2023г., СФ №16 от 23.11.2023г., АВР №16 от 23.11.2023г.,</t>
    </r>
  </si>
  <si>
    <r>
      <rPr>
        <b/>
        <i/>
        <sz val="11"/>
        <color rgb="FF000000"/>
        <rFont val="Times New Roman"/>
        <family val="1"/>
        <charset val="204"/>
      </rPr>
      <t>Методом начисления отражено:</t>
    </r>
    <r>
      <rPr>
        <b/>
        <sz val="11"/>
        <color rgb="FF000000"/>
        <rFont val="Times New Roman"/>
        <family val="1"/>
        <charset val="204"/>
      </rPr>
      <t xml:space="preserve"> ИП "Қалидоллаева" дог. №30 от 10.11.2023г., </t>
    </r>
    <r>
      <rPr>
        <sz val="11"/>
        <color rgb="FF000000"/>
        <rFont val="Times New Roman"/>
        <family val="1"/>
        <charset val="204"/>
      </rPr>
      <t>сч на опл №54 от  23.11.2023г., СФ №54 от  23.11.2023г., АВР №54 от  23.11.2023г.,</t>
    </r>
  </si>
  <si>
    <r>
      <rPr>
        <b/>
        <sz val="11"/>
        <color rgb="FF000000"/>
        <rFont val="Times New Roman"/>
        <family val="1"/>
        <charset val="204"/>
      </rPr>
      <t xml:space="preserve">ГКП на ПХВ Дворец школьников им. Альфараби амимата г.Астаны. </t>
    </r>
    <r>
      <rPr>
        <sz val="11"/>
        <color rgb="FF000000"/>
        <rFont val="Times New Roman"/>
        <family val="1"/>
        <charset val="204"/>
      </rPr>
      <t xml:space="preserve">Договор №263 от 18.10.2023г., согласно пп №126 от 28.11.2023г., счет на опл. №025000075 от 24.11 2023 года., СФ №479 от 20.10.2023г., АВР №313 от 20.10.2023г., </t>
    </r>
  </si>
  <si>
    <r>
      <rPr>
        <b/>
        <i/>
        <sz val="11"/>
        <color rgb="FF000000"/>
        <rFont val="Times New Roman"/>
        <family val="1"/>
        <charset val="204"/>
      </rPr>
      <t xml:space="preserve">Методом начисления отражено: </t>
    </r>
    <r>
      <rPr>
        <b/>
        <sz val="11"/>
        <color rgb="FF000000"/>
        <rFont val="Times New Roman"/>
        <family val="1"/>
        <charset val="204"/>
      </rPr>
      <t>ИП Ахмет</t>
    </r>
    <r>
      <rPr>
        <sz val="11"/>
        <color rgb="FF000000"/>
        <rFont val="Times New Roman"/>
        <family val="1"/>
        <charset val="204"/>
      </rPr>
      <t xml:space="preserve">, дог. №18 от 01.11.2023г..  услуги 50% согласно пп №86 от 28.09.2023г., сч на опл. №4 от 24.11.2023г., СФ №4 от 23.11.2023г., АВР №4 от 23.11.2023г., Услуги 50% согласно пп №101 от 13.10.2023г., </t>
    </r>
  </si>
  <si>
    <r>
      <t xml:space="preserve">ИП "AREKET" Договор №03/23 от 10.04.2023г., 1 усл. </t>
    </r>
    <r>
      <rPr>
        <sz val="11"/>
        <color rgb="FF000000"/>
        <rFont val="Times New Roman"/>
        <family val="1"/>
        <charset val="204"/>
      </rPr>
      <t xml:space="preserve">Сч на опл №28 от 19.05.2023г.,  Авр №28 от 19.05.2023г., СФ №28 от 19.05.2023г.,  пп №19 от 09.06.2023г.,  сч на опл №1 от 19.05.2022г., 1 (усл) </t>
    </r>
    <r>
      <rPr>
        <b/>
        <sz val="11"/>
        <color rgb="FF000000"/>
        <rFont val="Times New Roman"/>
        <family val="1"/>
        <charset val="204"/>
      </rPr>
      <t xml:space="preserve">ИП "MTRANSH" Дог. №04/23 от 10.04.2023г., 3 усл., </t>
    </r>
    <r>
      <rPr>
        <sz val="11"/>
        <color rgb="FF000000"/>
        <rFont val="Times New Roman"/>
        <family val="1"/>
        <charset val="204"/>
      </rPr>
      <t xml:space="preserve"> АВР №1 от 29.05.2023г., </t>
    </r>
    <r>
      <rPr>
        <b/>
        <sz val="11"/>
        <rFont val="Times New Roman"/>
        <family val="1"/>
        <charset val="204"/>
      </rPr>
      <t>ИП "MTRANSH" Дог. №45-23 от 01.09.2023г.,   с</t>
    </r>
    <r>
      <rPr>
        <sz val="11"/>
        <rFont val="Times New Roman"/>
        <family val="1"/>
        <charset val="204"/>
      </rPr>
      <t>ч на опл №17 от 24.11.2023г., СФ №17 от 24.11.2023г., авр №17 от 24.11.2023г., 2 (усл),, дог.№27 от 7.08.2023г.</t>
    </r>
    <r>
      <rPr>
        <b/>
        <sz val="11"/>
        <rFont val="Times New Roman"/>
        <family val="1"/>
        <charset val="204"/>
      </rPr>
      <t xml:space="preserve">, ТОО "Alem Media Holding" пп №70 от 21.08.2023г., </t>
    </r>
    <r>
      <rPr>
        <sz val="11"/>
        <rFont val="Times New Roman"/>
        <family val="1"/>
        <charset val="204"/>
      </rPr>
      <t xml:space="preserve"> сч на опл №12 от 21.08.2023г., АВр №12 от 23.08.2023г., СФ №12 от 21.08.2023г.,  4 (усл)</t>
    </r>
  </si>
  <si>
    <r>
      <t xml:space="preserve">Первое место в номинации «Аспаптық өнер» Фахрудинова Диана Муроджонқызы, перечислено маме Кадирова Хуршида Османалиевна  по пп №112 от 23.11 2023 г., Второе место Ким Аяна Радионовна по пп №113 от 23.11.2023г., третье место Визнович Альбина перечисленно маме Визнович Бакытгул Зейнегабыловна по пп №114 от 23.11.2023г., </t>
    </r>
    <r>
      <rPr>
        <b/>
        <i/>
        <sz val="10"/>
        <color rgb="FF000000"/>
        <rFont val="Times New Roman"/>
        <family val="1"/>
        <charset val="204"/>
      </rPr>
      <t>Подгорная Екартерина Анатольевна первое место-  пп №115 от  от 23.11.2023г., 450000 тенге., Ахметова Нұрхоет второе место -  пп №116  от 23.11.2023г., 270000тенге,  ( маме  Ахметова Нилуфар Патчахановна), Нажиева Мафтуна Махмуржановна третье место - пп №117 от 23.11.2023г., 180000 тенге; Курешов Асқар первое место- пп №118 от 23.11.2023г., 450000 тенге (маме Абдуллаева Сураё Хакимовна).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 xml:space="preserve">Карапетян Тигран второе место - пп №119 от 23.11.2023г., 270000 тенге; Пак Карина третье место- пп №120 от 23.11.2023г.,  180000 тенге (папе Пак Владимир Герасимович); Атажиева Зухра Машрабқызы первое место  пп №121 от 23.11.2023г., 450000 тенге (маме Абдрахманова Ирода); Камалова Рухшана Хасанқызы второе место - пп №123 от 23.11.2023г.,  270000 тенге папе Камалов Хасан Адилханович); Үсенбаева Дильнура третье место - пп №122 от 23.11.2023г., 180000 тенге ;  </t>
    </r>
  </si>
  <si>
    <r>
      <t xml:space="preserve">Омірзақ  С.Р пп №106 от 27.10.2023г., Саркулов Е.Е пп №107  от 27.10.2023г., Енсепова М.О пп №108 от  от 27.10.2023г., </t>
    </r>
    <r>
      <rPr>
        <b/>
        <sz val="11"/>
        <color rgb="FF000000"/>
        <rFont val="Times New Roman"/>
        <family val="1"/>
        <charset val="204"/>
      </rPr>
      <t>ИПН согласно пп № 109 от 27.10.2023 года на сумму 260 000 тенге. Из них по данной статье 60000 тенге.</t>
    </r>
  </si>
  <si>
    <r>
      <t xml:space="preserve"> согласно пп №102 от 27.10.2023г., первое место  Ермекова А.Е- 900.000.,  пп №103 от 27.10.2023г., Второе место Узаков Ш.Ж - 450.000.,  пп №104 от 27.10.2023г., Третье место - Мурадов А.Д - 270.000.,  пп №105 от 27.102023г., Четвертое место - Ерболатов М.Р - 180.000., </t>
    </r>
    <r>
      <rPr>
        <b/>
        <sz val="11"/>
        <color rgb="FF000000"/>
        <rFont val="Times New Roman"/>
        <family val="1"/>
        <charset val="204"/>
      </rPr>
      <t>ИПН согласно пп № 109 от 27.10.2023 года на общую сумму 260 000 тенге. Из них по данной статье 210000 тенге</t>
    </r>
    <r>
      <rPr>
        <sz val="11"/>
        <color rgb="FF000000"/>
        <rFont val="Times New Roman"/>
        <family val="1"/>
        <charset val="204"/>
      </rPr>
      <t>.</t>
    </r>
  </si>
  <si>
    <r>
      <rPr>
        <b/>
        <sz val="11"/>
        <color rgb="FF000000"/>
        <rFont val="Times New Roman"/>
        <family val="1"/>
        <charset val="204"/>
      </rPr>
      <t xml:space="preserve">Методом начисления отражено: </t>
    </r>
    <r>
      <rPr>
        <b/>
        <i/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ИП "MTRANSH</t>
    </r>
    <r>
      <rPr>
        <sz val="11"/>
        <color rgb="FF000000"/>
        <rFont val="Times New Roman"/>
        <family val="1"/>
        <charset val="204"/>
      </rPr>
      <t>" Договор №45-23 от 01.09.2023 года, сф № 17 от 24.11. 2023 года, АВР №17 от 24.11.2023г., СЧ на опл №17 от 24.11.2023г., на сумму -1350000 тенге, Договор № 45-23 от 01.09.2023 года, СФ №19 от 24.11.2023 года. АВР № 24 от 24.11.2019 года.</t>
    </r>
  </si>
  <si>
    <t>94127 сн доплата</t>
  </si>
  <si>
    <t>37500 ипн доплата</t>
  </si>
  <si>
    <t>1688 осмс доплата</t>
  </si>
  <si>
    <t>купим тариф</t>
  </si>
  <si>
    <r>
      <t xml:space="preserve">РГУ УГД по городу Петропавловск ДГД СКО КГД МФ РК , </t>
    </r>
    <r>
      <rPr>
        <sz val="11"/>
        <color rgb="FF000000"/>
        <rFont val="Times New Roman"/>
        <family val="1"/>
        <charset val="204"/>
      </rPr>
      <t xml:space="preserve">СН, СО за сентябрь согласно пп № от </t>
    </r>
    <r>
      <rPr>
        <i/>
        <sz val="11"/>
        <color rgb="FF000000"/>
        <rFont val="Times New Roman"/>
        <family val="1"/>
        <charset val="204"/>
      </rPr>
      <t>Методом начисления отражена сумма за октябрь, ноябрь, декабрь 292259 тенге.</t>
    </r>
  </si>
  <si>
    <r>
      <t xml:space="preserve"> АО «Банк ЦентрКредит" период с 23.08.2023 по 30.11.2023г.</t>
    </r>
    <r>
      <rPr>
        <i/>
        <sz val="11"/>
        <color rgb="FF000000"/>
        <rFont val="Times New Roman"/>
        <family val="1"/>
        <charset val="204"/>
      </rPr>
      <t>Методом начисления отражены услуги банка в сумме 17900 тенге.</t>
    </r>
  </si>
  <si>
    <t>«10» апреля 2023 жылғы №62
Грант беру жөніндегі Келісімшарттың № 5 Қосымшасы_</t>
  </si>
  <si>
    <t>Атқарушы директор _____________ Шербаева Б. Б.</t>
  </si>
  <si>
    <t>Ұйымның есепшісі _____________ Досбаева Р.Д.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</si>
</sst>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р_."/>
    <numFmt numFmtId="165" formatCode="#,##0\ _₽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7" fillId="0" borderId="0" xfId="0" applyFont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9" fillId="0" borderId="3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5" fillId="0" borderId="0" xfId="0" applyFont="1" applyAlignment="1">
      <alignment vertical="center"/>
    </xf>
    <xf numFmtId="14" fontId="8" fillId="0" borderId="0" xfId="0" applyNumberFormat="1" applyFont="1" applyAlignment="1">
      <alignment horizontal="left" vertical="center"/>
    </xf>
    <xf numFmtId="0" fontId="12" fillId="2" borderId="2" xfId="0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165" fontId="0" fillId="4" borderId="0" xfId="0" applyNumberFormat="1" applyFill="1"/>
    <xf numFmtId="0" fontId="0" fillId="4" borderId="0" xfId="0" applyFill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view="pageLayout" topLeftCell="A46" zoomScaleNormal="100" zoomScaleSheetLayoutView="100" workbookViewId="0">
      <selection activeCell="B52" sqref="B52"/>
    </sheetView>
  </sheetViews>
  <sheetFormatPr defaultColWidth="9.140625" defaultRowHeight="15" x14ac:dyDescent="0.25"/>
  <cols>
    <col min="1" max="1" width="6.28515625" customWidth="1"/>
    <col min="2" max="2" width="53.7109375" style="1" customWidth="1"/>
    <col min="3" max="3" width="13.28515625" customWidth="1"/>
    <col min="4" max="4" width="11.140625" customWidth="1"/>
    <col min="5" max="5" width="11.85546875" customWidth="1"/>
    <col min="6" max="6" width="13" customWidth="1"/>
    <col min="7" max="7" width="10.5703125" customWidth="1"/>
    <col min="8" max="8" width="18" customWidth="1"/>
    <col min="9" max="9" width="15.28515625" customWidth="1"/>
    <col min="10" max="10" width="13.140625" customWidth="1"/>
    <col min="11" max="11" width="45.140625" customWidth="1"/>
    <col min="12" max="12" width="11.5703125" customWidth="1"/>
    <col min="13" max="13" width="11.5703125" bestFit="1" customWidth="1"/>
  </cols>
  <sheetData>
    <row r="1" spans="1:13" ht="36.6" customHeight="1" x14ac:dyDescent="0.25">
      <c r="A1" s="43" t="s">
        <v>80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3" ht="15.75" x14ac:dyDescent="0.25">
      <c r="B2" s="2"/>
    </row>
    <row r="3" spans="1:13" ht="36.75" customHeight="1" x14ac:dyDescent="0.25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3" ht="15.75" x14ac:dyDescent="0.25">
      <c r="A4" s="3" t="s">
        <v>47</v>
      </c>
      <c r="B4" s="4"/>
    </row>
    <row r="5" spans="1:13" ht="15.75" x14ac:dyDescent="0.25">
      <c r="A5" s="44" t="s">
        <v>46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3" ht="15.75" x14ac:dyDescent="0.25">
      <c r="A6" s="44" t="s">
        <v>16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3" ht="15.75" x14ac:dyDescent="0.25">
      <c r="A7" s="44" t="s">
        <v>45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3" ht="42.75" x14ac:dyDescent="0.25">
      <c r="A8" s="5" t="s">
        <v>0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</row>
    <row r="9" spans="1:13" x14ac:dyDescent="0.25">
      <c r="A9" s="7"/>
      <c r="B9" s="8">
        <v>1</v>
      </c>
      <c r="C9" s="8">
        <v>2</v>
      </c>
      <c r="D9" s="8">
        <v>3</v>
      </c>
      <c r="E9" s="8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7</v>
      </c>
      <c r="M9" s="9"/>
    </row>
    <row r="10" spans="1:13" x14ac:dyDescent="0.25">
      <c r="A10" s="19">
        <v>1</v>
      </c>
      <c r="B10" s="10" t="s">
        <v>44</v>
      </c>
      <c r="C10" s="11">
        <f>C11+C18+C19+C20+C21+C22</f>
        <v>7800581</v>
      </c>
      <c r="D10" s="11">
        <f>D11+D18+D20+D22</f>
        <v>0</v>
      </c>
      <c r="E10" s="11">
        <f>E11+E18+E20+E22</f>
        <v>3281340</v>
      </c>
      <c r="F10" s="11">
        <f>F11+F18+F20+F22</f>
        <v>813700</v>
      </c>
      <c r="G10" s="11">
        <f>G11+G18+G20+G22</f>
        <v>0</v>
      </c>
      <c r="H10" s="11">
        <f>H11+H18+H20+H21+H22</f>
        <v>3705541</v>
      </c>
      <c r="I10" s="11">
        <f>I11+I18+I19+I20+I21+I22</f>
        <v>7800581</v>
      </c>
      <c r="J10" s="11">
        <f>C10-I10</f>
        <v>0</v>
      </c>
      <c r="K10" s="8"/>
      <c r="L10" s="12"/>
      <c r="M10" s="9"/>
    </row>
    <row r="11" spans="1:13" ht="15.75" x14ac:dyDescent="0.25">
      <c r="A11" s="51"/>
      <c r="B11" s="14" t="s">
        <v>17</v>
      </c>
      <c r="C11" s="15">
        <f>SUM(C12:C17)</f>
        <v>6968750</v>
      </c>
      <c r="D11" s="15">
        <f t="shared" ref="D11:I11" si="0">SUM(D12:D16)</f>
        <v>0</v>
      </c>
      <c r="E11" s="15">
        <f t="shared" si="0"/>
        <v>2962500</v>
      </c>
      <c r="F11" s="15">
        <f t="shared" si="0"/>
        <v>790000</v>
      </c>
      <c r="G11" s="15">
        <f t="shared" si="0"/>
        <v>0</v>
      </c>
      <c r="H11" s="15">
        <f t="shared" si="0"/>
        <v>3216250</v>
      </c>
      <c r="I11" s="15">
        <f t="shared" si="0"/>
        <v>6968750</v>
      </c>
      <c r="J11" s="11">
        <f>J12+J13+J14+J15+J16+J17</f>
        <v>0</v>
      </c>
      <c r="K11" s="8"/>
      <c r="L11" s="12"/>
    </row>
    <row r="12" spans="1:13" ht="60" customHeight="1" x14ac:dyDescent="0.25">
      <c r="A12" s="13"/>
      <c r="B12" s="16" t="s">
        <v>18</v>
      </c>
      <c r="C12" s="17">
        <v>3120000</v>
      </c>
      <c r="D12" s="17"/>
      <c r="E12" s="17">
        <v>1462500</v>
      </c>
      <c r="F12" s="17">
        <v>390000</v>
      </c>
      <c r="G12" s="11"/>
      <c r="H12" s="17">
        <v>1541250</v>
      </c>
      <c r="I12" s="17">
        <f>D12+E12+F12+G12+H12</f>
        <v>3393750</v>
      </c>
      <c r="J12" s="11">
        <f t="shared" ref="J12:J29" si="1">C12-I12</f>
        <v>-273750</v>
      </c>
      <c r="K12" s="47" t="s">
        <v>53</v>
      </c>
      <c r="L12" s="12"/>
    </row>
    <row r="13" spans="1:13" ht="118.5" customHeight="1" x14ac:dyDescent="0.25">
      <c r="A13" s="13"/>
      <c r="B13" s="16" t="s">
        <v>18</v>
      </c>
      <c r="C13" s="17">
        <v>273750</v>
      </c>
      <c r="D13" s="17"/>
      <c r="E13" s="17">
        <v>0</v>
      </c>
      <c r="F13" s="17">
        <v>0</v>
      </c>
      <c r="G13" s="11">
        <v>0</v>
      </c>
      <c r="H13" s="17">
        <v>0</v>
      </c>
      <c r="I13" s="17">
        <f>D13+E13+F13+G13+H13</f>
        <v>0</v>
      </c>
      <c r="J13" s="11">
        <f t="shared" si="1"/>
        <v>273750</v>
      </c>
      <c r="K13" s="48"/>
      <c r="L13" s="12"/>
      <c r="M13" s="12"/>
    </row>
    <row r="14" spans="1:13" ht="99" customHeight="1" x14ac:dyDescent="0.25">
      <c r="A14" s="13"/>
      <c r="B14" s="16" t="s">
        <v>19</v>
      </c>
      <c r="C14" s="17">
        <v>1600000</v>
      </c>
      <c r="D14" s="17"/>
      <c r="E14" s="17">
        <v>750000</v>
      </c>
      <c r="F14" s="17">
        <v>200000</v>
      </c>
      <c r="G14" s="11"/>
      <c r="H14" s="17">
        <v>837500</v>
      </c>
      <c r="I14" s="17">
        <f>D14+E14+F14+G14+H14</f>
        <v>1787500</v>
      </c>
      <c r="J14" s="11">
        <f t="shared" si="1"/>
        <v>-187500</v>
      </c>
      <c r="K14" s="47" t="s">
        <v>54</v>
      </c>
      <c r="L14" s="40" t="s">
        <v>75</v>
      </c>
    </row>
    <row r="15" spans="1:13" ht="87.75" customHeight="1" x14ac:dyDescent="0.25">
      <c r="A15" s="13"/>
      <c r="B15" s="16" t="s">
        <v>19</v>
      </c>
      <c r="C15" s="17">
        <v>187500</v>
      </c>
      <c r="D15" s="17">
        <v>0</v>
      </c>
      <c r="E15" s="17">
        <v>0</v>
      </c>
      <c r="F15" s="17">
        <v>0</v>
      </c>
      <c r="G15" s="11">
        <v>0</v>
      </c>
      <c r="H15" s="17">
        <v>0</v>
      </c>
      <c r="I15" s="17">
        <f t="shared" ref="I15:I16" si="2">D15+E15+F15+G15+H15</f>
        <v>0</v>
      </c>
      <c r="J15" s="11">
        <f t="shared" si="1"/>
        <v>187500</v>
      </c>
      <c r="K15" s="48"/>
      <c r="L15" s="41"/>
    </row>
    <row r="16" spans="1:13" ht="111" customHeight="1" x14ac:dyDescent="0.25">
      <c r="A16" s="13"/>
      <c r="B16" s="16" t="s">
        <v>20</v>
      </c>
      <c r="C16" s="17">
        <v>1600000</v>
      </c>
      <c r="D16" s="17"/>
      <c r="E16" s="17">
        <v>750000</v>
      </c>
      <c r="F16" s="17">
        <v>200000</v>
      </c>
      <c r="G16" s="11"/>
      <c r="H16" s="17">
        <v>837500</v>
      </c>
      <c r="I16" s="17">
        <f t="shared" si="2"/>
        <v>1787500</v>
      </c>
      <c r="J16" s="11">
        <f t="shared" si="1"/>
        <v>-187500</v>
      </c>
      <c r="K16" s="47" t="s">
        <v>63</v>
      </c>
      <c r="L16" s="40" t="s">
        <v>75</v>
      </c>
    </row>
    <row r="17" spans="1:13" ht="69.75" customHeight="1" x14ac:dyDescent="0.25">
      <c r="A17" s="13"/>
      <c r="B17" s="16" t="s">
        <v>20</v>
      </c>
      <c r="C17" s="17">
        <v>187500</v>
      </c>
      <c r="D17" s="17">
        <v>0</v>
      </c>
      <c r="E17" s="17">
        <v>0</v>
      </c>
      <c r="F17" s="17">
        <v>0</v>
      </c>
      <c r="G17" s="11">
        <v>0</v>
      </c>
      <c r="H17" s="17">
        <v>0</v>
      </c>
      <c r="I17" s="17">
        <f t="shared" ref="I17:I47" si="3">D17+E17+F17+G17+H17</f>
        <v>0</v>
      </c>
      <c r="J17" s="11">
        <f t="shared" si="1"/>
        <v>187500</v>
      </c>
      <c r="K17" s="48"/>
      <c r="L17" s="41"/>
    </row>
    <row r="18" spans="1:13" ht="38.450000000000003" customHeight="1" x14ac:dyDescent="0.25">
      <c r="A18" s="13"/>
      <c r="B18" s="18" t="s">
        <v>21</v>
      </c>
      <c r="C18" s="11">
        <v>528032</v>
      </c>
      <c r="D18" s="11">
        <v>0</v>
      </c>
      <c r="E18" s="11">
        <v>223965</v>
      </c>
      <c r="F18" s="11">
        <v>0</v>
      </c>
      <c r="G18" s="11">
        <v>0</v>
      </c>
      <c r="H18" s="11">
        <v>358303</v>
      </c>
      <c r="I18" s="11">
        <f t="shared" si="3"/>
        <v>582268</v>
      </c>
      <c r="J18" s="11">
        <f t="shared" si="1"/>
        <v>-54236</v>
      </c>
      <c r="K18" s="49" t="s">
        <v>78</v>
      </c>
      <c r="L18" s="40" t="s">
        <v>74</v>
      </c>
    </row>
    <row r="19" spans="1:13" ht="38.450000000000003" customHeight="1" x14ac:dyDescent="0.25">
      <c r="A19" s="13"/>
      <c r="B19" s="18" t="s">
        <v>21</v>
      </c>
      <c r="C19" s="11">
        <v>54236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f t="shared" si="3"/>
        <v>0</v>
      </c>
      <c r="J19" s="11">
        <f t="shared" si="1"/>
        <v>54236</v>
      </c>
      <c r="K19" s="50"/>
      <c r="L19" s="40"/>
    </row>
    <row r="20" spans="1:13" ht="45.75" customHeight="1" x14ac:dyDescent="0.25">
      <c r="A20" s="13"/>
      <c r="B20" s="18" t="s">
        <v>22</v>
      </c>
      <c r="C20" s="11">
        <v>189600</v>
      </c>
      <c r="D20" s="11"/>
      <c r="E20" s="11">
        <v>88875</v>
      </c>
      <c r="F20" s="11">
        <v>23700</v>
      </c>
      <c r="G20" s="11"/>
      <c r="H20" s="11">
        <v>96488</v>
      </c>
      <c r="I20" s="11">
        <f t="shared" si="3"/>
        <v>209063</v>
      </c>
      <c r="J20" s="11">
        <f t="shared" si="1"/>
        <v>-19463</v>
      </c>
      <c r="K20" s="47" t="s">
        <v>57</v>
      </c>
      <c r="L20" s="40"/>
    </row>
    <row r="21" spans="1:13" ht="39.6" customHeight="1" x14ac:dyDescent="0.25">
      <c r="A21" s="13"/>
      <c r="B21" s="18" t="s">
        <v>22</v>
      </c>
      <c r="C21" s="11">
        <v>19463</v>
      </c>
      <c r="D21" s="11">
        <v>0</v>
      </c>
      <c r="E21" s="11">
        <v>0</v>
      </c>
      <c r="F21" s="11">
        <v>0</v>
      </c>
      <c r="G21" s="11">
        <v>0</v>
      </c>
      <c r="H21" s="17">
        <v>0</v>
      </c>
      <c r="I21" s="11">
        <f t="shared" si="3"/>
        <v>0</v>
      </c>
      <c r="J21" s="11">
        <f t="shared" si="1"/>
        <v>19463</v>
      </c>
      <c r="K21" s="48"/>
      <c r="L21" s="41" t="s">
        <v>76</v>
      </c>
    </row>
    <row r="22" spans="1:13" ht="58.15" customHeight="1" x14ac:dyDescent="0.25">
      <c r="A22" s="13"/>
      <c r="B22" s="18" t="s">
        <v>23</v>
      </c>
      <c r="C22" s="11">
        <v>40500</v>
      </c>
      <c r="D22" s="11">
        <v>0</v>
      </c>
      <c r="E22" s="11">
        <v>6000</v>
      </c>
      <c r="F22" s="17"/>
      <c r="G22" s="11"/>
      <c r="H22" s="11">
        <v>34500</v>
      </c>
      <c r="I22" s="11">
        <f t="shared" si="3"/>
        <v>40500</v>
      </c>
      <c r="J22" s="11">
        <f t="shared" si="1"/>
        <v>0</v>
      </c>
      <c r="K22" s="34" t="s">
        <v>79</v>
      </c>
      <c r="L22" s="40">
        <v>17900</v>
      </c>
      <c r="M22" t="s">
        <v>77</v>
      </c>
    </row>
    <row r="23" spans="1:13" ht="36" customHeight="1" x14ac:dyDescent="0.25">
      <c r="A23" s="19">
        <v>2</v>
      </c>
      <c r="B23" s="20" t="s">
        <v>24</v>
      </c>
      <c r="C23" s="11">
        <f>C24</f>
        <v>1378780</v>
      </c>
      <c r="D23" s="11">
        <f t="shared" ref="D23:H23" si="4">D24</f>
        <v>0</v>
      </c>
      <c r="E23" s="11">
        <f t="shared" si="4"/>
        <v>0</v>
      </c>
      <c r="F23" s="11">
        <f t="shared" si="4"/>
        <v>0</v>
      </c>
      <c r="G23" s="11">
        <f t="shared" si="4"/>
        <v>0</v>
      </c>
      <c r="H23" s="11">
        <f t="shared" si="4"/>
        <v>1378780</v>
      </c>
      <c r="I23" s="11">
        <f t="shared" si="3"/>
        <v>1378780</v>
      </c>
      <c r="J23" s="11">
        <f t="shared" si="1"/>
        <v>0</v>
      </c>
      <c r="K23" s="47" t="s">
        <v>58</v>
      </c>
      <c r="L23" s="41"/>
    </row>
    <row r="24" spans="1:13" ht="78.75" customHeight="1" x14ac:dyDescent="0.25">
      <c r="A24" s="19"/>
      <c r="B24" s="21" t="s">
        <v>42</v>
      </c>
      <c r="C24" s="17">
        <v>1378780</v>
      </c>
      <c r="D24" s="17">
        <v>0</v>
      </c>
      <c r="E24" s="17">
        <v>0</v>
      </c>
      <c r="F24" s="17">
        <v>0</v>
      </c>
      <c r="G24" s="17">
        <v>0</v>
      </c>
      <c r="H24" s="17">
        <v>1378780</v>
      </c>
      <c r="I24" s="17">
        <f t="shared" si="3"/>
        <v>1378780</v>
      </c>
      <c r="J24" s="11">
        <f t="shared" si="1"/>
        <v>0</v>
      </c>
      <c r="K24" s="48"/>
    </row>
    <row r="25" spans="1:13" ht="15.75" x14ac:dyDescent="0.25">
      <c r="A25" s="19">
        <v>3</v>
      </c>
      <c r="B25" s="20" t="s">
        <v>25</v>
      </c>
      <c r="C25" s="11">
        <f>C26+C28+C41</f>
        <v>40820639</v>
      </c>
      <c r="D25" s="11">
        <f t="shared" ref="D25:I25" si="5">D26+D28+D41</f>
        <v>0</v>
      </c>
      <c r="E25" s="11">
        <f t="shared" si="5"/>
        <v>6940000</v>
      </c>
      <c r="F25" s="11">
        <f t="shared" si="5"/>
        <v>3624435</v>
      </c>
      <c r="G25" s="11">
        <f t="shared" si="5"/>
        <v>0</v>
      </c>
      <c r="H25" s="11">
        <f t="shared" si="5"/>
        <v>30256204</v>
      </c>
      <c r="I25" s="11">
        <f t="shared" si="5"/>
        <v>40820639</v>
      </c>
      <c r="J25" s="11">
        <f t="shared" si="1"/>
        <v>0</v>
      </c>
      <c r="K25" s="33"/>
      <c r="L25" s="9"/>
    </row>
    <row r="26" spans="1:13" ht="63" x14ac:dyDescent="0.25">
      <c r="A26" s="19"/>
      <c r="B26" s="14" t="s">
        <v>39</v>
      </c>
      <c r="C26" s="11">
        <f>C27</f>
        <v>1234435</v>
      </c>
      <c r="D26" s="11">
        <f t="shared" ref="D26:F26" si="6">D27</f>
        <v>0</v>
      </c>
      <c r="E26" s="11">
        <f t="shared" si="6"/>
        <v>0</v>
      </c>
      <c r="F26" s="11">
        <f t="shared" si="6"/>
        <v>1234435</v>
      </c>
      <c r="G26" s="11"/>
      <c r="H26" s="11">
        <v>0</v>
      </c>
      <c r="I26" s="11">
        <f t="shared" si="3"/>
        <v>1234435</v>
      </c>
      <c r="J26" s="11">
        <f t="shared" si="1"/>
        <v>0</v>
      </c>
      <c r="K26" s="34"/>
    </row>
    <row r="27" spans="1:13" ht="63" x14ac:dyDescent="0.25">
      <c r="A27" s="19"/>
      <c r="B27" s="16" t="s">
        <v>40</v>
      </c>
      <c r="C27" s="17">
        <v>1234435</v>
      </c>
      <c r="D27" s="17">
        <v>0</v>
      </c>
      <c r="E27" s="17"/>
      <c r="F27" s="17">
        <v>1234435</v>
      </c>
      <c r="G27" s="17"/>
      <c r="H27" s="17"/>
      <c r="I27" s="17">
        <f t="shared" si="3"/>
        <v>1234435</v>
      </c>
      <c r="J27" s="11">
        <f t="shared" si="1"/>
        <v>0</v>
      </c>
      <c r="K27" s="34"/>
    </row>
    <row r="28" spans="1:13" ht="63" x14ac:dyDescent="0.25">
      <c r="A28" s="19">
        <v>4</v>
      </c>
      <c r="B28" s="14" t="s">
        <v>26</v>
      </c>
      <c r="C28" s="11">
        <f>SUM(C29:C40)</f>
        <v>26570000</v>
      </c>
      <c r="D28" s="11">
        <f t="shared" ref="D28:I28" si="7">SUM(D29:D40)</f>
        <v>0</v>
      </c>
      <c r="E28" s="11">
        <f>SUM(E29:E34)</f>
        <v>6940000</v>
      </c>
      <c r="F28" s="11">
        <f t="shared" si="7"/>
        <v>2390000</v>
      </c>
      <c r="G28" s="11">
        <f t="shared" si="7"/>
        <v>0</v>
      </c>
      <c r="H28" s="11">
        <f t="shared" si="7"/>
        <v>17240000</v>
      </c>
      <c r="I28" s="11">
        <f t="shared" si="7"/>
        <v>26570000</v>
      </c>
      <c r="J28" s="11">
        <f t="shared" si="1"/>
        <v>0</v>
      </c>
      <c r="K28" s="34"/>
    </row>
    <row r="29" spans="1:13" ht="87.75" x14ac:dyDescent="0.25">
      <c r="A29" s="19"/>
      <c r="B29" s="16" t="s">
        <v>27</v>
      </c>
      <c r="C29" s="17">
        <v>600000</v>
      </c>
      <c r="D29" s="17">
        <v>0</v>
      </c>
      <c r="E29" s="17"/>
      <c r="F29" s="17"/>
      <c r="G29" s="17"/>
      <c r="H29" s="17">
        <v>600000</v>
      </c>
      <c r="I29" s="17">
        <f t="shared" si="3"/>
        <v>600000</v>
      </c>
      <c r="J29" s="11">
        <f t="shared" si="1"/>
        <v>0</v>
      </c>
      <c r="K29" s="34" t="s">
        <v>71</v>
      </c>
    </row>
    <row r="30" spans="1:13" ht="15.75" x14ac:dyDescent="0.25">
      <c r="A30" s="19"/>
      <c r="B30" s="16" t="s">
        <v>28</v>
      </c>
      <c r="C30" s="17">
        <v>700000</v>
      </c>
      <c r="D30" s="17"/>
      <c r="E30" s="17">
        <v>700000</v>
      </c>
      <c r="F30" s="17"/>
      <c r="G30" s="17"/>
      <c r="H30" s="17"/>
      <c r="I30" s="17">
        <f t="shared" si="3"/>
        <v>700000</v>
      </c>
      <c r="J30" s="33">
        <f t="shared" ref="J30:J47" si="8">C30-I30</f>
        <v>0</v>
      </c>
      <c r="K30" s="34"/>
    </row>
    <row r="31" spans="1:13" ht="219.6" customHeight="1" x14ac:dyDescent="0.25">
      <c r="A31" s="19"/>
      <c r="B31" s="16" t="s">
        <v>29</v>
      </c>
      <c r="C31" s="17">
        <v>4100000</v>
      </c>
      <c r="D31" s="17"/>
      <c r="E31" s="17">
        <v>1640000</v>
      </c>
      <c r="F31" s="35">
        <v>1640000</v>
      </c>
      <c r="G31" s="35"/>
      <c r="H31" s="35">
        <v>820000</v>
      </c>
      <c r="I31" s="35">
        <f t="shared" si="3"/>
        <v>4100000</v>
      </c>
      <c r="J31" s="33">
        <f t="shared" si="8"/>
        <v>0</v>
      </c>
      <c r="K31" s="37" t="s">
        <v>69</v>
      </c>
    </row>
    <row r="32" spans="1:13" ht="31.5" x14ac:dyDescent="0.25">
      <c r="A32" s="19"/>
      <c r="B32" s="16" t="s">
        <v>30</v>
      </c>
      <c r="C32" s="17">
        <v>1600000</v>
      </c>
      <c r="D32" s="17"/>
      <c r="E32" s="17">
        <v>1600000</v>
      </c>
      <c r="F32" s="17"/>
      <c r="G32" s="17"/>
      <c r="H32" s="17"/>
      <c r="I32" s="17">
        <f t="shared" si="3"/>
        <v>1600000</v>
      </c>
      <c r="J32" s="33">
        <f t="shared" si="8"/>
        <v>0</v>
      </c>
      <c r="K32" s="34"/>
    </row>
    <row r="33" spans="1:13" ht="135" x14ac:dyDescent="0.25">
      <c r="A33" s="19"/>
      <c r="B33" s="22" t="s">
        <v>31</v>
      </c>
      <c r="C33" s="17">
        <v>2700000</v>
      </c>
      <c r="D33" s="17"/>
      <c r="E33" s="17">
        <v>1200000</v>
      </c>
      <c r="F33" s="17">
        <v>300000</v>
      </c>
      <c r="G33" s="17"/>
      <c r="H33" s="17">
        <v>1200000</v>
      </c>
      <c r="I33" s="17">
        <f t="shared" si="3"/>
        <v>2700000</v>
      </c>
      <c r="J33" s="33">
        <f t="shared" si="8"/>
        <v>0</v>
      </c>
      <c r="K33" s="34" t="s">
        <v>56</v>
      </c>
    </row>
    <row r="34" spans="1:13" ht="135" x14ac:dyDescent="0.25">
      <c r="A34" s="19"/>
      <c r="B34" s="16" t="s">
        <v>32</v>
      </c>
      <c r="C34" s="17">
        <v>4050000</v>
      </c>
      <c r="D34" s="17"/>
      <c r="E34" s="17">
        <v>1800000</v>
      </c>
      <c r="F34" s="17">
        <v>450000</v>
      </c>
      <c r="G34" s="17"/>
      <c r="H34" s="17">
        <v>1800000</v>
      </c>
      <c r="I34" s="17">
        <f t="shared" si="3"/>
        <v>4050000</v>
      </c>
      <c r="J34" s="33">
        <f t="shared" si="8"/>
        <v>0</v>
      </c>
      <c r="K34" s="34" t="s">
        <v>55</v>
      </c>
    </row>
    <row r="35" spans="1:13" ht="89.25" x14ac:dyDescent="0.25">
      <c r="A35" s="19"/>
      <c r="B35" s="16" t="s">
        <v>33</v>
      </c>
      <c r="C35" s="17">
        <v>800000</v>
      </c>
      <c r="D35" s="17">
        <v>0</v>
      </c>
      <c r="E35" s="17"/>
      <c r="F35" s="17"/>
      <c r="G35" s="17"/>
      <c r="H35" s="17">
        <v>800000</v>
      </c>
      <c r="I35" s="17">
        <f t="shared" si="3"/>
        <v>800000</v>
      </c>
      <c r="J35" s="33">
        <f t="shared" si="8"/>
        <v>0</v>
      </c>
      <c r="K35" s="34" t="s">
        <v>67</v>
      </c>
    </row>
    <row r="36" spans="1:13" ht="70.150000000000006" customHeight="1" x14ac:dyDescent="0.25">
      <c r="A36" s="19"/>
      <c r="B36" s="16" t="s">
        <v>34</v>
      </c>
      <c r="C36" s="17">
        <v>3600000</v>
      </c>
      <c r="D36" s="17">
        <v>0</v>
      </c>
      <c r="E36" s="17"/>
      <c r="F36" s="17"/>
      <c r="G36" s="17"/>
      <c r="H36" s="17">
        <v>3600000</v>
      </c>
      <c r="I36" s="17">
        <f t="shared" si="3"/>
        <v>3600000</v>
      </c>
      <c r="J36" s="33">
        <f t="shared" si="8"/>
        <v>0</v>
      </c>
      <c r="K36" s="37" t="s">
        <v>62</v>
      </c>
    </row>
    <row r="37" spans="1:13" ht="77.25" customHeight="1" x14ac:dyDescent="0.25">
      <c r="A37" s="19"/>
      <c r="B37" s="16" t="s">
        <v>49</v>
      </c>
      <c r="C37" s="17">
        <v>4320000</v>
      </c>
      <c r="D37" s="17">
        <v>0</v>
      </c>
      <c r="E37" s="17"/>
      <c r="F37" s="17"/>
      <c r="G37" s="17"/>
      <c r="H37" s="17">
        <v>4320000</v>
      </c>
      <c r="I37" s="17">
        <f t="shared" si="3"/>
        <v>4320000</v>
      </c>
      <c r="J37" s="33">
        <f t="shared" si="8"/>
        <v>0</v>
      </c>
      <c r="K37" s="34" t="s">
        <v>61</v>
      </c>
    </row>
    <row r="38" spans="1:13" ht="75" customHeight="1" x14ac:dyDescent="0.25">
      <c r="A38" s="19"/>
      <c r="B38" s="16" t="s">
        <v>50</v>
      </c>
      <c r="C38" s="17">
        <v>900000</v>
      </c>
      <c r="D38" s="17">
        <v>0</v>
      </c>
      <c r="E38" s="17"/>
      <c r="F38" s="17"/>
      <c r="G38" s="17"/>
      <c r="H38" s="17">
        <v>900000</v>
      </c>
      <c r="I38" s="17">
        <f t="shared" si="3"/>
        <v>900000</v>
      </c>
      <c r="J38" s="33">
        <f t="shared" si="8"/>
        <v>0</v>
      </c>
      <c r="K38" s="34" t="s">
        <v>60</v>
      </c>
    </row>
    <row r="39" spans="1:13" ht="155.44999999999999" customHeight="1" x14ac:dyDescent="0.25">
      <c r="A39" s="19"/>
      <c r="B39" s="32" t="s">
        <v>35</v>
      </c>
      <c r="C39" s="33">
        <v>2000000</v>
      </c>
      <c r="D39" s="33">
        <v>0</v>
      </c>
      <c r="E39" s="33"/>
      <c r="F39" s="33"/>
      <c r="G39" s="33"/>
      <c r="H39" s="33">
        <v>2000000</v>
      </c>
      <c r="I39" s="33">
        <v>2000000</v>
      </c>
      <c r="J39" s="33">
        <f t="shared" si="8"/>
        <v>0</v>
      </c>
      <c r="K39" s="34" t="s">
        <v>72</v>
      </c>
    </row>
    <row r="40" spans="1:13" ht="78.75" x14ac:dyDescent="0.25">
      <c r="A40" s="19"/>
      <c r="B40" s="16" t="s">
        <v>36</v>
      </c>
      <c r="C40" s="17">
        <v>1200000</v>
      </c>
      <c r="D40" s="17">
        <v>0</v>
      </c>
      <c r="E40" s="17"/>
      <c r="F40" s="17"/>
      <c r="G40" s="17"/>
      <c r="H40" s="17">
        <v>1200000</v>
      </c>
      <c r="I40" s="17">
        <f t="shared" si="3"/>
        <v>1200000</v>
      </c>
      <c r="J40" s="33">
        <f t="shared" si="8"/>
        <v>0</v>
      </c>
      <c r="K40" s="34" t="s">
        <v>59</v>
      </c>
    </row>
    <row r="41" spans="1:13" ht="141.75" x14ac:dyDescent="0.25">
      <c r="A41" s="19">
        <v>5</v>
      </c>
      <c r="B41" s="14" t="s">
        <v>37</v>
      </c>
      <c r="C41" s="11">
        <f>SUM(C42:C47)</f>
        <v>13016204</v>
      </c>
      <c r="D41" s="11">
        <f t="shared" ref="D41:H41" si="9">SUM(D42:D47)</f>
        <v>0</v>
      </c>
      <c r="E41" s="11">
        <f t="shared" si="9"/>
        <v>0</v>
      </c>
      <c r="F41" s="11">
        <f t="shared" si="9"/>
        <v>0</v>
      </c>
      <c r="G41" s="11">
        <f t="shared" si="9"/>
        <v>0</v>
      </c>
      <c r="H41" s="11">
        <f t="shared" si="9"/>
        <v>13016204</v>
      </c>
      <c r="I41" s="11">
        <f t="shared" si="3"/>
        <v>13016204</v>
      </c>
      <c r="J41" s="36">
        <f t="shared" si="8"/>
        <v>0</v>
      </c>
      <c r="K41" s="34"/>
    </row>
    <row r="42" spans="1:13" ht="110.45" customHeight="1" x14ac:dyDescent="0.25">
      <c r="A42" s="19"/>
      <c r="B42" s="16" t="s">
        <v>43</v>
      </c>
      <c r="C42" s="17">
        <v>1350000</v>
      </c>
      <c r="D42" s="17">
        <v>0</v>
      </c>
      <c r="E42" s="17"/>
      <c r="F42" s="17"/>
      <c r="G42" s="17"/>
      <c r="H42" s="17">
        <v>1350000</v>
      </c>
      <c r="I42" s="17">
        <f t="shared" si="3"/>
        <v>1350000</v>
      </c>
      <c r="J42" s="33">
        <f t="shared" si="8"/>
        <v>0</v>
      </c>
      <c r="K42" s="34" t="s">
        <v>73</v>
      </c>
    </row>
    <row r="43" spans="1:13" ht="72" customHeight="1" x14ac:dyDescent="0.25">
      <c r="A43" s="19"/>
      <c r="B43" s="16" t="s">
        <v>51</v>
      </c>
      <c r="C43" s="17">
        <v>3440000</v>
      </c>
      <c r="D43" s="17">
        <v>0</v>
      </c>
      <c r="E43" s="17"/>
      <c r="F43" s="17"/>
      <c r="G43" s="17"/>
      <c r="H43" s="17">
        <v>3440000</v>
      </c>
      <c r="I43" s="17">
        <f t="shared" si="3"/>
        <v>3440000</v>
      </c>
      <c r="J43" s="33">
        <f t="shared" si="8"/>
        <v>0</v>
      </c>
      <c r="K43" s="34" t="s">
        <v>66</v>
      </c>
    </row>
    <row r="44" spans="1:13" ht="104.45" customHeight="1" x14ac:dyDescent="0.25">
      <c r="A44" s="19"/>
      <c r="B44" s="16" t="s">
        <v>34</v>
      </c>
      <c r="C44" s="17">
        <v>2400000</v>
      </c>
      <c r="D44" s="17">
        <v>0</v>
      </c>
      <c r="E44" s="17"/>
      <c r="F44" s="17"/>
      <c r="G44" s="17"/>
      <c r="H44" s="17">
        <v>2400000</v>
      </c>
      <c r="I44" s="17">
        <f t="shared" si="3"/>
        <v>2400000</v>
      </c>
      <c r="J44" s="33">
        <f t="shared" si="8"/>
        <v>0</v>
      </c>
      <c r="K44" s="34" t="s">
        <v>68</v>
      </c>
    </row>
    <row r="45" spans="1:13" ht="89.45" customHeight="1" x14ac:dyDescent="0.25">
      <c r="A45" s="19"/>
      <c r="B45" s="16" t="s">
        <v>52</v>
      </c>
      <c r="C45" s="17">
        <v>600000</v>
      </c>
      <c r="D45" s="17">
        <v>0</v>
      </c>
      <c r="E45" s="17"/>
      <c r="F45" s="17"/>
      <c r="G45" s="17"/>
      <c r="H45" s="17">
        <v>600000</v>
      </c>
      <c r="I45" s="17">
        <f t="shared" si="3"/>
        <v>600000</v>
      </c>
      <c r="J45" s="33">
        <f t="shared" si="8"/>
        <v>0</v>
      </c>
      <c r="K45" s="34" t="s">
        <v>65</v>
      </c>
    </row>
    <row r="46" spans="1:13" ht="409.15" customHeight="1" x14ac:dyDescent="0.25">
      <c r="A46" s="19"/>
      <c r="B46" s="16" t="s">
        <v>38</v>
      </c>
      <c r="C46" s="17">
        <v>4000000</v>
      </c>
      <c r="D46" s="17">
        <v>0</v>
      </c>
      <c r="E46" s="17"/>
      <c r="F46" s="17"/>
      <c r="G46" s="17"/>
      <c r="H46" s="17">
        <v>4000000</v>
      </c>
      <c r="I46" s="17">
        <f t="shared" si="3"/>
        <v>4000000</v>
      </c>
      <c r="J46" s="33">
        <f t="shared" si="8"/>
        <v>0</v>
      </c>
      <c r="K46" s="39" t="s">
        <v>70</v>
      </c>
    </row>
    <row r="47" spans="1:13" ht="78.75" x14ac:dyDescent="0.25">
      <c r="A47" s="19"/>
      <c r="B47" s="16" t="s">
        <v>36</v>
      </c>
      <c r="C47" s="17">
        <v>1226204</v>
      </c>
      <c r="D47" s="17">
        <v>0</v>
      </c>
      <c r="E47" s="17"/>
      <c r="F47" s="17"/>
      <c r="G47" s="17"/>
      <c r="H47" s="17">
        <v>1226204</v>
      </c>
      <c r="I47" s="17">
        <f t="shared" si="3"/>
        <v>1226204</v>
      </c>
      <c r="J47" s="33">
        <f t="shared" si="8"/>
        <v>0</v>
      </c>
      <c r="K47" s="34" t="s">
        <v>64</v>
      </c>
    </row>
    <row r="48" spans="1:13" ht="15.75" x14ac:dyDescent="0.25">
      <c r="A48" s="23"/>
      <c r="B48" s="24" t="s">
        <v>41</v>
      </c>
      <c r="C48" s="25">
        <f>C10+C23+C25</f>
        <v>50000000</v>
      </c>
      <c r="D48" s="25">
        <f>D10+D23+D25</f>
        <v>0</v>
      </c>
      <c r="E48" s="25">
        <f>E10+E25</f>
        <v>10221340</v>
      </c>
      <c r="F48" s="25">
        <f>F10+F25</f>
        <v>4438135</v>
      </c>
      <c r="G48" s="25">
        <f>G10+G25</f>
        <v>0</v>
      </c>
      <c r="H48" s="26">
        <f>H10+H23+H25</f>
        <v>35340525</v>
      </c>
      <c r="I48" s="26">
        <f>I10+I23+I25</f>
        <v>50000000</v>
      </c>
      <c r="J48" s="36">
        <f>C48-I48</f>
        <v>0</v>
      </c>
      <c r="K48" s="38"/>
      <c r="M48" s="9"/>
    </row>
    <row r="49" spans="1:12" ht="15.75" x14ac:dyDescent="0.25">
      <c r="B49" s="27"/>
      <c r="C49" s="28"/>
      <c r="J49" s="12"/>
      <c r="L49" s="29"/>
    </row>
    <row r="50" spans="1:12" ht="15.75" x14ac:dyDescent="0.25">
      <c r="A50" s="30" t="s">
        <v>81</v>
      </c>
      <c r="D50" s="45"/>
      <c r="E50" s="45"/>
      <c r="F50" s="45"/>
      <c r="L50" s="12"/>
    </row>
    <row r="51" spans="1:12" x14ac:dyDescent="0.25">
      <c r="L51" s="29"/>
    </row>
    <row r="52" spans="1:12" ht="15.75" x14ac:dyDescent="0.25">
      <c r="B52" s="27"/>
      <c r="F52" s="12"/>
    </row>
    <row r="53" spans="1:12" ht="15.75" x14ac:dyDescent="0.25">
      <c r="A53" s="30" t="s">
        <v>82</v>
      </c>
      <c r="D53" s="46"/>
      <c r="E53" s="46"/>
      <c r="F53" s="46"/>
    </row>
    <row r="55" spans="1:12" ht="15.75" x14ac:dyDescent="0.25">
      <c r="A55" s="30" t="s">
        <v>13</v>
      </c>
      <c r="B55" s="31" t="s">
        <v>48</v>
      </c>
    </row>
    <row r="56" spans="1:12" ht="15.75" x14ac:dyDescent="0.25">
      <c r="B56" s="27"/>
      <c r="C56" s="9"/>
    </row>
    <row r="57" spans="1:12" ht="15.75" x14ac:dyDescent="0.25">
      <c r="A57" s="30" t="s">
        <v>14</v>
      </c>
    </row>
    <row r="58" spans="1:12" ht="15.75" x14ac:dyDescent="0.25">
      <c r="B58" s="30" t="s">
        <v>1</v>
      </c>
    </row>
    <row r="59" spans="1:12" ht="15.75" x14ac:dyDescent="0.25">
      <c r="A59" s="3" t="s">
        <v>15</v>
      </c>
    </row>
  </sheetData>
  <mergeCells count="13">
    <mergeCell ref="D50:F50"/>
    <mergeCell ref="D53:F53"/>
    <mergeCell ref="K23:K24"/>
    <mergeCell ref="K12:K13"/>
    <mergeCell ref="K20:K21"/>
    <mergeCell ref="K18:K19"/>
    <mergeCell ref="K16:K17"/>
    <mergeCell ref="K14:K15"/>
    <mergeCell ref="A3:K3"/>
    <mergeCell ref="A1:K1"/>
    <mergeCell ref="A5:K5"/>
    <mergeCell ref="A6:K6"/>
    <mergeCell ref="A7:K7"/>
  </mergeCells>
  <pageMargins left="0.70866141732283472" right="8.8958333333333334E-2" top="0.74803149606299213" bottom="0.74803149606299213" header="0.31496062992125984" footer="0.31496062992125984"/>
  <pageSetup scale="61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Лист1!_Hlk32248595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Пользователь</cp:lastModifiedBy>
  <cp:lastPrinted>2023-12-19T09:23:13Z</cp:lastPrinted>
  <dcterms:created xsi:type="dcterms:W3CDTF">2021-01-28T05:20:39Z</dcterms:created>
  <dcterms:modified xsi:type="dcterms:W3CDTF">2023-12-19T09:24:47Z</dcterms:modified>
</cp:coreProperties>
</file>