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7B35A7-7656-4E56-832F-C08E73B5A9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Hlk32248595" localSheetId="0">Лист1!$A$54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37" i="1"/>
  <c r="I37" i="1" s="1"/>
  <c r="H34" i="1"/>
  <c r="I34" i="1" s="1"/>
  <c r="H32" i="1"/>
  <c r="I32" i="1" s="1"/>
  <c r="H30" i="1"/>
  <c r="I30" i="1" s="1"/>
  <c r="I29" i="1"/>
  <c r="J29" i="1" s="1"/>
  <c r="I31" i="1"/>
  <c r="J31" i="1" s="1"/>
  <c r="I33" i="1"/>
  <c r="J33" i="1" s="1"/>
  <c r="I35" i="1"/>
  <c r="J35" i="1" s="1"/>
  <c r="I36" i="1"/>
  <c r="J36" i="1" s="1"/>
  <c r="I38" i="1"/>
  <c r="J38" i="1" s="1"/>
  <c r="I39" i="1"/>
  <c r="J39" i="1" s="1"/>
  <c r="I40" i="1"/>
  <c r="J40" i="1"/>
  <c r="I28" i="1"/>
  <c r="J28" i="1" s="1"/>
  <c r="H21" i="1"/>
  <c r="I17" i="1"/>
  <c r="J17" i="1" s="1"/>
  <c r="I18" i="1"/>
  <c r="J18" i="1" s="1"/>
  <c r="I19" i="1"/>
  <c r="J19" i="1" s="1"/>
  <c r="I20" i="1"/>
  <c r="J20" i="1"/>
  <c r="H11" i="1" l="1"/>
  <c r="H27" i="1"/>
  <c r="H44" i="1"/>
  <c r="D12" i="1"/>
  <c r="D21" i="1"/>
  <c r="D11" i="1" s="1"/>
  <c r="C12" i="1"/>
  <c r="I25" i="1" l="1"/>
  <c r="J25" i="1" s="1"/>
  <c r="I22" i="1"/>
  <c r="J22" i="1" s="1"/>
  <c r="C21" i="1"/>
  <c r="C11" i="1" s="1"/>
  <c r="I23" i="1"/>
  <c r="J23" i="1" s="1"/>
  <c r="I24" i="1"/>
  <c r="J24" i="1" s="1"/>
  <c r="J21" i="1" l="1"/>
  <c r="I21" i="1"/>
  <c r="I13" i="1"/>
  <c r="I14" i="1"/>
  <c r="I15" i="1"/>
  <c r="I16" i="1"/>
  <c r="J16" i="1" s="1"/>
  <c r="I42" i="1"/>
  <c r="J42" i="1" s="1"/>
  <c r="I43" i="1"/>
  <c r="J43" i="1" s="1"/>
  <c r="I12" i="1" l="1"/>
  <c r="I11" i="1" s="1"/>
  <c r="D41" i="1"/>
  <c r="D27" i="1" l="1"/>
  <c r="D44" i="1" s="1"/>
  <c r="I44" i="1" s="1"/>
  <c r="I41" i="1"/>
  <c r="C41" i="1"/>
  <c r="C37" i="1"/>
  <c r="J37" i="1" s="1"/>
  <c r="C34" i="1"/>
  <c r="J34" i="1" s="1"/>
  <c r="C32" i="1"/>
  <c r="J32" i="1" s="1"/>
  <c r="C30" i="1"/>
  <c r="J30" i="1" s="1"/>
  <c r="J41" i="1" l="1"/>
  <c r="J27" i="1" s="1"/>
  <c r="I27" i="1"/>
  <c r="C27" i="1"/>
  <c r="J15" i="1"/>
  <c r="J14" i="1"/>
  <c r="J13" i="1"/>
  <c r="J12" i="1" s="1"/>
  <c r="J11" i="1" s="1"/>
  <c r="C44" i="1" l="1"/>
</calcChain>
</file>

<file path=xl/sharedStrings.xml><?xml version="1.0" encoding="utf-8"?>
<sst xmlns="http://schemas.openxmlformats.org/spreadsheetml/2006/main" count="67" uniqueCount="67">
  <si>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</si>
  <si>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</si>
  <si>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</si>
  <si>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</si>
  <si>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</si>
  <si>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</si>
  <si>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</si>
  <si>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</si>
  <si>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 xml:space="preserve">1. </t>
  </si>
  <si>
    <t>Итого</t>
  </si>
  <si>
    <t xml:space="preserve">М.П. </t>
  </si>
  <si>
    <t>* Заполняется в соответствии с Требованиями к отчету о расходовании денежных средств</t>
  </si>
  <si>
    <t>ПРОМЕЖУТОЧНЫЙ/ЗАКЛЮЧИТЕЛЬНЫЙ ОТЧЕТ О РАСХОДОВАНИИ ДЕНЕЖНЫХ СРЕДСТВ*</t>
  </si>
  <si>
    <t>Заключительный Отчет</t>
  </si>
  <si>
    <t>Сумма (3+4+5+6+7)</t>
  </si>
  <si>
    <t>Остаток (2-8)</t>
  </si>
  <si>
    <t xml:space="preserve">Грантополучатель: МОО «Түпқараған жастары» </t>
  </si>
  <si>
    <t>Приложение 5 
к Договору о предоставлении государственного гранта
от «25» сентября  2023 года №125</t>
  </si>
  <si>
    <t>Административные затраты:</t>
  </si>
  <si>
    <t>Руководитель проекта</t>
  </si>
  <si>
    <t>Эксперт по финансовому контролю (бухгалтер)</t>
  </si>
  <si>
    <t>Специалист по связям с общественностью</t>
  </si>
  <si>
    <t>Региональный координатор</t>
  </si>
  <si>
    <t>Эксперт 1 по проектному менеджменту</t>
  </si>
  <si>
    <t>Эксперт 3 по проектному менеджменту</t>
  </si>
  <si>
    <r>
      <t>2</t>
    </r>
    <r>
      <rPr>
        <b/>
        <sz val="11"/>
        <color theme="1"/>
        <rFont val="Times New Roman"/>
        <family val="1"/>
        <charset val="204"/>
      </rPr>
      <t>.</t>
    </r>
  </si>
  <si>
    <t>Прямые затраты</t>
  </si>
  <si>
    <t>Полиграфические и рекламные услуги</t>
  </si>
  <si>
    <t>Услуги по созданию видеороликов</t>
  </si>
  <si>
    <t>Услуги по созданию, технической поддержке  информационного ресурса</t>
  </si>
  <si>
    <t xml:space="preserve">Расходы на оплату услуг связи </t>
  </si>
  <si>
    <t>Выплаты по малым грантам</t>
  </si>
  <si>
    <t>Услуги менторской поддержки (4 проекта*2 мес*5000 тг*7 менторов)</t>
  </si>
  <si>
    <t>Транспортные расходы менторов для встречи с проектами (2 месяца*4 проекта*2 000 тг.) У 1 ментора 4 проекта)</t>
  </si>
  <si>
    <t>расходы по аренде транспорта для проведения  информационно-разъяснительной кампании и мониторинга реализации малых грантов</t>
  </si>
  <si>
    <t>Мероприятие 1.Создание информационного ресурса (веб-сайт) проекта</t>
  </si>
  <si>
    <t>Мероприятие 2. Организация  работы колл-центра проекта</t>
  </si>
  <si>
    <t xml:space="preserve">Мероприятие 3.Подписание договоров и финансирование (без перевода денежных средств непосредственно получателям малых грантов </t>
  </si>
  <si>
    <t>Мероприятие 4. Организация менторской поддержки участников в течение периода реализации подпроектов</t>
  </si>
  <si>
    <t>Мероприятие 6.Разработка и выпуск визуальной продукции проекта, информационная кампания</t>
  </si>
  <si>
    <t>суточные ( 2 МРП)</t>
  </si>
  <si>
    <t>проживание ( 3 МРП)</t>
  </si>
  <si>
    <t>Мероприятие 5.Проведение выездного мониторинга реализации социальных проектов</t>
  </si>
  <si>
    <t>Бухгалтер организации _____________Ноғаев.Д.А.</t>
  </si>
  <si>
    <t>Заработная плата за сентябрь 3 штатных сотрудников</t>
  </si>
  <si>
    <t>2. социальный налог и социальные отчисления</t>
  </si>
  <si>
    <t>3. обязательное медицинское страхование</t>
  </si>
  <si>
    <t>4. социальный налог и социальные отчисления</t>
  </si>
  <si>
    <t>5. обязательное медицинское страхование</t>
  </si>
  <si>
    <t>6.Оплата труда по договорам ГПХ:</t>
  </si>
  <si>
    <t>Эксперт 2  по проектному менеджменту</t>
  </si>
  <si>
    <t>ЗП за сентябрь - №167 от 26.10.23;</t>
  </si>
  <si>
    <t>1  Заработная плата, в том числе для штатных сотрудников:</t>
  </si>
  <si>
    <t>Председатель  _____________ Мағдатов Н. С.</t>
  </si>
  <si>
    <t>Тема гранта: Реализация проекта по развитию молодежного корпуса «ZHAS PROJECT» с обеспечением максимальной прозрачности процедур предоставления грантов в г. Алматы и Мангистауской области</t>
  </si>
  <si>
    <t>Сумма гранта: 34 490 370 (тридцать четыре миллиона четыреста девяносто тысяч триста семьдесят) тенге</t>
  </si>
  <si>
    <t>5. банковские расходы</t>
  </si>
  <si>
    <t>Мағдатов Наурызбек Серікұлы, Приказ №1 от 25.09.23 г. ЗП за октябрь - №168 26.10.23.</t>
  </si>
  <si>
    <t>Ноғаев Дәурен Амангелдіұлы,  ИТД №01 от 25.09.23 г и приказ №02 от 25.09.23 г. ЗП за октябрь - №168 26.10.23.</t>
  </si>
  <si>
    <t>Шамқұлова Гауһар Сәрсенқызы,  ИТД №02 от 25.09.23 г и приказ №3 от 25.09.23 г. ЗП за октябрь - №168 26.10.23.</t>
  </si>
  <si>
    <t>Султанова Асима Серикбаевна, Договор ГПХ №04 от 25.09.23 г.   ЗП за октябрь - №170 27.10.23.</t>
  </si>
  <si>
    <t>Карибаева Инара Куатовна,  Договор ГПХ №01 от 25.09.23 г.  ЗП за октябрь - №170 27.10.23.</t>
  </si>
  <si>
    <t>Сарсекеева Алия Муратовна,  Договор ГПХ №02 от 25.09.23 г.   ЗП за октябрь - №170 27.10.23.</t>
  </si>
  <si>
    <t>Славкина Алёна Валентиновна,   Договор ГПХ №03 от 25.09.23 г.  ЗП за октябрь - №170 27.10.23.</t>
  </si>
  <si>
    <t>ИП Сабанов Қ.М. - Договор №22 от 02.10.23;  АВР №32 от 20.10.23; ЭСФ№32 от 20.10.23;  П/п.№157 от 03.10.23;  П/п.№165 от 20.10.23 г.</t>
  </si>
  <si>
    <t>ИП Сабанов Қ.М. - Договор №2 от 02.10.23;  АВР №31 от 04.10.23; ЭСФ№31 от 04.10.23;  П/п.№158 от 04.10.23г.</t>
  </si>
  <si>
    <t xml:space="preserve">Дата: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</si>
</sst>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5"/>
    </xf>
    <xf numFmtId="0" fontId="10" fillId="5" borderId="2" xfId="0" applyFont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indent="5"/>
    </xf>
    <xf numFmtId="4" fontId="3" fillId="4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5"/>
    </xf>
    <xf numFmtId="0" fontId="11" fillId="5" borderId="2" xfId="0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 indent="5"/>
    </xf>
    <xf numFmtId="0" fontId="6" fillId="0" borderId="1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"/>
  <sheetViews>
    <sheetView tabSelected="1" view="pageBreakPreview" topLeftCell="A34" zoomScale="60" zoomScaleNormal="100" workbookViewId="0">
      <selection activeCell="V41" sqref="V41"/>
    </sheetView>
  </sheetViews>
  <sheetFormatPr defaultRowHeight="15" x14ac:dyDescent="0.25"/>
  <cols>
    <col min="1" max="1" width="3.7109375" customWidth="1"/>
    <col min="2" max="2" width="45.28515625" customWidth="1"/>
    <col min="3" max="4" width="15.5703125" customWidth="1"/>
    <col min="5" max="7" width="10.85546875" customWidth="1"/>
    <col min="8" max="8" width="17.42578125" customWidth="1"/>
    <col min="9" max="10" width="15.5703125" customWidth="1"/>
    <col min="11" max="11" width="41.5703125" customWidth="1"/>
  </cols>
  <sheetData>
    <row r="2" spans="1:11" ht="57" customHeight="1" x14ac:dyDescent="0.2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.75" x14ac:dyDescent="0.25">
      <c r="B3" s="1"/>
    </row>
    <row r="4" spans="1:11" ht="36.75" customHeight="1" x14ac:dyDescent="0.2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75" x14ac:dyDescent="0.25">
      <c r="B5" s="2"/>
    </row>
    <row r="6" spans="1:11" ht="15.75" x14ac:dyDescent="0.25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37.5" customHeight="1" x14ac:dyDescent="0.25">
      <c r="A7" s="50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46" customFormat="1" ht="31.5" customHeight="1" x14ac:dyDescent="0.25">
      <c r="A8" s="50" t="s">
        <v>55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49.15" customHeight="1" x14ac:dyDescent="0.2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13</v>
      </c>
      <c r="I9" s="7" t="s">
        <v>14</v>
      </c>
      <c r="J9" s="7" t="s">
        <v>15</v>
      </c>
      <c r="K9" s="7" t="s">
        <v>7</v>
      </c>
    </row>
    <row r="10" spans="1:11" x14ac:dyDescent="0.25">
      <c r="A10" s="8"/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>
        <v>9</v>
      </c>
      <c r="K10" s="9">
        <v>7</v>
      </c>
    </row>
    <row r="11" spans="1:11" ht="27.6" customHeight="1" x14ac:dyDescent="0.25">
      <c r="A11" s="18" t="s">
        <v>8</v>
      </c>
      <c r="B11" s="11" t="s">
        <v>18</v>
      </c>
      <c r="C11" s="17">
        <f>SUM(C12,C17,C18,C19,C20,C21)</f>
        <v>4868167</v>
      </c>
      <c r="D11" s="17">
        <f>SUM(D12,D17,D18,D19,D20,D21)</f>
        <v>1331475</v>
      </c>
      <c r="E11" s="27"/>
      <c r="F11" s="27"/>
      <c r="G11" s="27"/>
      <c r="H11" s="17">
        <f>SUM(H12,H17,H18,H19,H20,H21)</f>
        <v>3536692</v>
      </c>
      <c r="I11" s="17">
        <f>SUM(I12,I17,I18,I19,I20,I21)</f>
        <v>4868167</v>
      </c>
      <c r="J11" s="17">
        <f>SUM(J12,J17,J18,J19,J20,J21)</f>
        <v>0</v>
      </c>
      <c r="K11" s="12"/>
    </row>
    <row r="12" spans="1:11" ht="30" customHeight="1" x14ac:dyDescent="0.25">
      <c r="A12" s="13"/>
      <c r="B12" s="41" t="s">
        <v>52</v>
      </c>
      <c r="C12" s="16">
        <f>SUM(C13:C16)</f>
        <v>2189447</v>
      </c>
      <c r="D12" s="16">
        <f>SUM(D13:D16)</f>
        <v>689955</v>
      </c>
      <c r="E12" s="23"/>
      <c r="F12" s="23"/>
      <c r="G12" s="28"/>
      <c r="H12" s="16">
        <f>SUM(H13:H16)</f>
        <v>1499492</v>
      </c>
      <c r="I12" s="16">
        <f>SUM(I13:I16)</f>
        <v>2189447</v>
      </c>
      <c r="J12" s="16">
        <f>J13+J14+J15</f>
        <v>0</v>
      </c>
      <c r="K12" s="35"/>
    </row>
    <row r="13" spans="1:11" ht="30" customHeight="1" x14ac:dyDescent="0.25">
      <c r="A13" s="13"/>
      <c r="B13" s="24" t="s">
        <v>19</v>
      </c>
      <c r="C13" s="14">
        <v>871857</v>
      </c>
      <c r="D13" s="14">
        <v>235000</v>
      </c>
      <c r="E13" s="23"/>
      <c r="F13" s="23"/>
      <c r="G13" s="28"/>
      <c r="H13" s="23">
        <v>636857</v>
      </c>
      <c r="I13" s="30">
        <f t="shared" ref="I13:I44" si="0">D13+E13+F13+G13+H13</f>
        <v>871857</v>
      </c>
      <c r="J13" s="23">
        <f>C13-I13</f>
        <v>0</v>
      </c>
      <c r="K13" s="40" t="s">
        <v>57</v>
      </c>
    </row>
    <row r="14" spans="1:11" ht="39" customHeight="1" x14ac:dyDescent="0.25">
      <c r="A14" s="13"/>
      <c r="B14" s="24" t="s">
        <v>20</v>
      </c>
      <c r="C14" s="14">
        <v>758220</v>
      </c>
      <c r="D14" s="14">
        <v>205000</v>
      </c>
      <c r="E14" s="23"/>
      <c r="F14" s="23"/>
      <c r="G14" s="28"/>
      <c r="H14" s="23">
        <v>553220</v>
      </c>
      <c r="I14" s="30">
        <f t="shared" si="0"/>
        <v>758220</v>
      </c>
      <c r="J14" s="23">
        <f t="shared" ref="J14:J24" si="1">C14-I14</f>
        <v>0</v>
      </c>
      <c r="K14" s="40" t="s">
        <v>58</v>
      </c>
    </row>
    <row r="15" spans="1:11" ht="39.6" customHeight="1" x14ac:dyDescent="0.25">
      <c r="A15" s="13"/>
      <c r="B15" s="24" t="s">
        <v>21</v>
      </c>
      <c r="C15" s="14">
        <v>398370</v>
      </c>
      <c r="D15" s="14">
        <v>110000</v>
      </c>
      <c r="E15" s="23"/>
      <c r="F15" s="23"/>
      <c r="G15" s="28"/>
      <c r="H15" s="23">
        <v>288370</v>
      </c>
      <c r="I15" s="30">
        <f t="shared" si="0"/>
        <v>398370</v>
      </c>
      <c r="J15" s="23">
        <f t="shared" si="1"/>
        <v>0</v>
      </c>
      <c r="K15" s="40" t="s">
        <v>59</v>
      </c>
    </row>
    <row r="16" spans="1:11" ht="30" customHeight="1" x14ac:dyDescent="0.25">
      <c r="A16" s="13"/>
      <c r="B16" s="33" t="s">
        <v>44</v>
      </c>
      <c r="C16" s="14">
        <v>161000</v>
      </c>
      <c r="D16" s="14">
        <v>139955</v>
      </c>
      <c r="E16" s="23"/>
      <c r="F16" s="23"/>
      <c r="G16" s="28"/>
      <c r="H16" s="23">
        <v>21045</v>
      </c>
      <c r="I16" s="30">
        <f t="shared" si="0"/>
        <v>161000</v>
      </c>
      <c r="J16" s="23">
        <f t="shared" si="1"/>
        <v>0</v>
      </c>
      <c r="K16" s="39" t="s">
        <v>51</v>
      </c>
    </row>
    <row r="17" spans="1:11" ht="21.6" customHeight="1" x14ac:dyDescent="0.25">
      <c r="A17" s="13"/>
      <c r="B17" s="25" t="s">
        <v>45</v>
      </c>
      <c r="C17" s="14">
        <v>169578</v>
      </c>
      <c r="D17" s="14"/>
      <c r="E17" s="23"/>
      <c r="F17" s="23"/>
      <c r="G17" s="28"/>
      <c r="H17" s="23">
        <v>169578</v>
      </c>
      <c r="I17" s="30">
        <f t="shared" ref="I17:I20" si="2">D17+E17+F17+G17+H17</f>
        <v>169578</v>
      </c>
      <c r="J17" s="23">
        <f t="shared" ref="J17:J20" si="3">C17-I17</f>
        <v>0</v>
      </c>
      <c r="K17" s="36"/>
    </row>
    <row r="18" spans="1:11" ht="21.6" customHeight="1" x14ac:dyDescent="0.25">
      <c r="A18" s="13"/>
      <c r="B18" s="25" t="s">
        <v>46</v>
      </c>
      <c r="C18" s="14">
        <v>60852</v>
      </c>
      <c r="D18" s="14"/>
      <c r="E18" s="23"/>
      <c r="F18" s="23"/>
      <c r="G18" s="28"/>
      <c r="H18" s="23">
        <v>60852</v>
      </c>
      <c r="I18" s="30">
        <f t="shared" si="2"/>
        <v>60852</v>
      </c>
      <c r="J18" s="23">
        <f t="shared" si="3"/>
        <v>0</v>
      </c>
      <c r="K18" s="36"/>
    </row>
    <row r="19" spans="1:11" ht="21.6" customHeight="1" x14ac:dyDescent="0.25">
      <c r="A19" s="13"/>
      <c r="B19" s="34" t="s">
        <v>47</v>
      </c>
      <c r="C19" s="14">
        <v>13460</v>
      </c>
      <c r="D19" s="14"/>
      <c r="E19" s="23"/>
      <c r="F19" s="23"/>
      <c r="G19" s="28"/>
      <c r="H19" s="23">
        <v>13460</v>
      </c>
      <c r="I19" s="30">
        <f t="shared" si="2"/>
        <v>13460</v>
      </c>
      <c r="J19" s="23">
        <f t="shared" si="3"/>
        <v>0</v>
      </c>
      <c r="K19" s="36"/>
    </row>
    <row r="20" spans="1:11" ht="21.6" customHeight="1" x14ac:dyDescent="0.25">
      <c r="A20" s="13"/>
      <c r="B20" s="34" t="s">
        <v>48</v>
      </c>
      <c r="C20" s="14">
        <v>4830</v>
      </c>
      <c r="D20" s="14"/>
      <c r="E20" s="23"/>
      <c r="F20" s="23"/>
      <c r="G20" s="28"/>
      <c r="H20" s="23">
        <v>4830</v>
      </c>
      <c r="I20" s="30">
        <f t="shared" si="2"/>
        <v>4830</v>
      </c>
      <c r="J20" s="23">
        <f t="shared" si="3"/>
        <v>0</v>
      </c>
      <c r="K20" s="36"/>
    </row>
    <row r="21" spans="1:11" ht="21.6" customHeight="1" x14ac:dyDescent="0.25">
      <c r="A21" s="13"/>
      <c r="B21" s="25" t="s">
        <v>49</v>
      </c>
      <c r="C21" s="16">
        <f>SUM(C22:C25)</f>
        <v>2430000</v>
      </c>
      <c r="D21" s="16">
        <f>SUM(D22:D25)</f>
        <v>641520</v>
      </c>
      <c r="E21" s="23"/>
      <c r="F21" s="23"/>
      <c r="G21" s="28"/>
      <c r="H21" s="16">
        <f>SUM(H22:H25)</f>
        <v>1788480</v>
      </c>
      <c r="I21" s="16">
        <f>SUM(I22:I25)</f>
        <v>2430000</v>
      </c>
      <c r="J21" s="16">
        <f>SUM(J22:J25)</f>
        <v>0</v>
      </c>
      <c r="K21" s="36"/>
    </row>
    <row r="22" spans="1:11" ht="31.15" customHeight="1" x14ac:dyDescent="0.25">
      <c r="A22" s="13"/>
      <c r="B22" s="24" t="s">
        <v>22</v>
      </c>
      <c r="C22" s="14">
        <v>495000</v>
      </c>
      <c r="D22" s="14">
        <v>130680</v>
      </c>
      <c r="E22" s="23"/>
      <c r="F22" s="23"/>
      <c r="G22" s="28"/>
      <c r="H22" s="23">
        <v>364320</v>
      </c>
      <c r="I22" s="30">
        <f>D22+E22+F22+G22+H22</f>
        <v>495000</v>
      </c>
      <c r="J22" s="23">
        <f t="shared" si="1"/>
        <v>0</v>
      </c>
      <c r="K22" s="36" t="s">
        <v>60</v>
      </c>
    </row>
    <row r="23" spans="1:11" ht="31.15" customHeight="1" x14ac:dyDescent="0.25">
      <c r="A23" s="13"/>
      <c r="B23" s="24" t="s">
        <v>23</v>
      </c>
      <c r="C23" s="14">
        <v>645000</v>
      </c>
      <c r="D23" s="14">
        <v>170280</v>
      </c>
      <c r="E23" s="23"/>
      <c r="F23" s="23"/>
      <c r="G23" s="28"/>
      <c r="H23" s="23">
        <v>474720</v>
      </c>
      <c r="I23" s="30">
        <f t="shared" si="0"/>
        <v>645000</v>
      </c>
      <c r="J23" s="23">
        <f t="shared" si="1"/>
        <v>0</v>
      </c>
      <c r="K23" s="36" t="s">
        <v>61</v>
      </c>
    </row>
    <row r="24" spans="1:11" ht="31.15" customHeight="1" x14ac:dyDescent="0.25">
      <c r="A24" s="13"/>
      <c r="B24" s="26" t="s">
        <v>50</v>
      </c>
      <c r="C24" s="14">
        <v>645000</v>
      </c>
      <c r="D24" s="14">
        <v>170280</v>
      </c>
      <c r="E24" s="23"/>
      <c r="F24" s="23"/>
      <c r="G24" s="28"/>
      <c r="H24" s="23">
        <v>474720</v>
      </c>
      <c r="I24" s="30">
        <f t="shared" si="0"/>
        <v>645000</v>
      </c>
      <c r="J24" s="23">
        <f t="shared" si="1"/>
        <v>0</v>
      </c>
      <c r="K24" s="36" t="s">
        <v>62</v>
      </c>
    </row>
    <row r="25" spans="1:11" ht="31.15" customHeight="1" x14ac:dyDescent="0.25">
      <c r="A25" s="13"/>
      <c r="B25" s="26" t="s">
        <v>24</v>
      </c>
      <c r="C25" s="14">
        <v>645000</v>
      </c>
      <c r="D25" s="14">
        <v>170280</v>
      </c>
      <c r="E25" s="23"/>
      <c r="F25" s="23"/>
      <c r="G25" s="28"/>
      <c r="H25" s="23">
        <v>474720</v>
      </c>
      <c r="I25" s="30">
        <f t="shared" ref="I25" si="4">D25+E25+F25+G25+H25</f>
        <v>645000</v>
      </c>
      <c r="J25" s="23">
        <f t="shared" ref="J25" si="5">C25-I25</f>
        <v>0</v>
      </c>
      <c r="K25" s="36" t="s">
        <v>63</v>
      </c>
    </row>
    <row r="26" spans="1:11" ht="31.15" customHeight="1" x14ac:dyDescent="0.25">
      <c r="A26" s="13"/>
      <c r="B26" s="34" t="s">
        <v>56</v>
      </c>
      <c r="C26" s="14">
        <v>21000</v>
      </c>
      <c r="D26" s="14"/>
      <c r="E26" s="23"/>
      <c r="F26" s="23"/>
      <c r="G26" s="28"/>
      <c r="H26" s="28"/>
      <c r="I26" s="30"/>
      <c r="J26" s="23"/>
      <c r="K26" s="36"/>
    </row>
    <row r="27" spans="1:11" ht="27" customHeight="1" x14ac:dyDescent="0.25">
      <c r="A27" s="15" t="s">
        <v>25</v>
      </c>
      <c r="B27" s="11" t="s">
        <v>26</v>
      </c>
      <c r="C27" s="17">
        <f>SUM(C28,C30,C32,C34,C37,C41)</f>
        <v>29601203</v>
      </c>
      <c r="D27" s="17">
        <f>SUM(D28,D30,D32,D34,D37,D41)</f>
        <v>862953</v>
      </c>
      <c r="E27" s="31"/>
      <c r="F27" s="31"/>
      <c r="G27" s="27"/>
      <c r="H27" s="17">
        <f>SUM(H28,H30,H32,H34,H37,H41)</f>
        <v>28738250</v>
      </c>
      <c r="I27" s="17">
        <f t="shared" ref="I27:J27" si="6">SUM(I28,I30,I32,I34,I37,I41)</f>
        <v>29601203</v>
      </c>
      <c r="J27" s="17">
        <f t="shared" si="6"/>
        <v>0</v>
      </c>
      <c r="K27" s="37"/>
    </row>
    <row r="28" spans="1:11" ht="42" customHeight="1" x14ac:dyDescent="0.25">
      <c r="A28" s="13"/>
      <c r="B28" s="45" t="s">
        <v>35</v>
      </c>
      <c r="C28" s="19">
        <v>90000</v>
      </c>
      <c r="D28" s="14"/>
      <c r="E28" s="23"/>
      <c r="F28" s="23"/>
      <c r="G28" s="28"/>
      <c r="H28" s="19">
        <v>90000</v>
      </c>
      <c r="I28" s="29">
        <f t="shared" ref="I28" si="7">D28+E28+F28+G28+H28</f>
        <v>90000</v>
      </c>
      <c r="J28" s="23">
        <f t="shared" ref="J28" si="8">C28-I28</f>
        <v>0</v>
      </c>
      <c r="K28" s="35"/>
    </row>
    <row r="29" spans="1:11" ht="30.6" customHeight="1" x14ac:dyDescent="0.25">
      <c r="A29" s="13"/>
      <c r="B29" s="44" t="s">
        <v>29</v>
      </c>
      <c r="C29" s="14">
        <v>90000</v>
      </c>
      <c r="D29" s="14"/>
      <c r="E29" s="23"/>
      <c r="F29" s="23"/>
      <c r="G29" s="28"/>
      <c r="H29" s="23">
        <v>90000</v>
      </c>
      <c r="I29" s="30">
        <f t="shared" ref="I29:I41" si="9">D29+E29+F29+G29+H29</f>
        <v>90000</v>
      </c>
      <c r="J29" s="23">
        <f t="shared" ref="J29:J41" si="10">C29-I29</f>
        <v>0</v>
      </c>
      <c r="K29" s="35"/>
    </row>
    <row r="30" spans="1:11" ht="27" customHeight="1" x14ac:dyDescent="0.25">
      <c r="A30" s="13"/>
      <c r="B30" s="45" t="s">
        <v>36</v>
      </c>
      <c r="C30" s="19">
        <f>C31</f>
        <v>60000</v>
      </c>
      <c r="D30" s="14"/>
      <c r="E30" s="23"/>
      <c r="F30" s="23"/>
      <c r="G30" s="28"/>
      <c r="H30" s="19">
        <f>H31</f>
        <v>60000</v>
      </c>
      <c r="I30" s="29">
        <f t="shared" si="9"/>
        <v>60000</v>
      </c>
      <c r="J30" s="23">
        <f t="shared" si="10"/>
        <v>0</v>
      </c>
      <c r="K30" s="35"/>
    </row>
    <row r="31" spans="1:11" ht="22.15" customHeight="1" x14ac:dyDescent="0.25">
      <c r="A31" s="13"/>
      <c r="B31" s="44" t="s">
        <v>30</v>
      </c>
      <c r="C31" s="14">
        <v>60000</v>
      </c>
      <c r="D31" s="14"/>
      <c r="E31" s="23"/>
      <c r="F31" s="23"/>
      <c r="G31" s="28"/>
      <c r="H31" s="23">
        <v>60000</v>
      </c>
      <c r="I31" s="30">
        <f t="shared" si="9"/>
        <v>60000</v>
      </c>
      <c r="J31" s="23">
        <f t="shared" si="10"/>
        <v>0</v>
      </c>
      <c r="K31" s="35"/>
    </row>
    <row r="32" spans="1:11" ht="70.150000000000006" customHeight="1" x14ac:dyDescent="0.25">
      <c r="A32" s="13"/>
      <c r="B32" s="45" t="s">
        <v>37</v>
      </c>
      <c r="C32" s="19">
        <f>C33</f>
        <v>28000000</v>
      </c>
      <c r="D32" s="14"/>
      <c r="E32" s="23"/>
      <c r="F32" s="23"/>
      <c r="G32" s="28"/>
      <c r="H32" s="19">
        <f>H33</f>
        <v>28000000</v>
      </c>
      <c r="I32" s="29">
        <f t="shared" si="9"/>
        <v>28000000</v>
      </c>
      <c r="J32" s="23">
        <f t="shared" si="10"/>
        <v>0</v>
      </c>
      <c r="K32" s="35"/>
    </row>
    <row r="33" spans="1:11" ht="22.15" customHeight="1" x14ac:dyDescent="0.25">
      <c r="A33" s="13"/>
      <c r="B33" s="44" t="s">
        <v>31</v>
      </c>
      <c r="C33" s="14">
        <v>28000000</v>
      </c>
      <c r="D33" s="14"/>
      <c r="E33" s="23"/>
      <c r="F33" s="23"/>
      <c r="G33" s="28"/>
      <c r="H33" s="23">
        <v>28000000</v>
      </c>
      <c r="I33" s="30">
        <f t="shared" si="9"/>
        <v>28000000</v>
      </c>
      <c r="J33" s="23">
        <f t="shared" si="10"/>
        <v>0</v>
      </c>
      <c r="K33" s="35"/>
    </row>
    <row r="34" spans="1:11" ht="60" customHeight="1" x14ac:dyDescent="0.25">
      <c r="A34" s="13"/>
      <c r="B34" s="45" t="s">
        <v>38</v>
      </c>
      <c r="C34" s="19">
        <f>C35+C36</f>
        <v>392000</v>
      </c>
      <c r="D34" s="14"/>
      <c r="E34" s="23"/>
      <c r="F34" s="23"/>
      <c r="G34" s="28"/>
      <c r="H34" s="19">
        <f>H35+H36</f>
        <v>392000</v>
      </c>
      <c r="I34" s="30">
        <f t="shared" si="9"/>
        <v>392000</v>
      </c>
      <c r="J34" s="23">
        <f t="shared" si="10"/>
        <v>0</v>
      </c>
      <c r="K34" s="35"/>
    </row>
    <row r="35" spans="1:11" ht="30.6" customHeight="1" x14ac:dyDescent="0.25">
      <c r="A35" s="13"/>
      <c r="B35" s="44" t="s">
        <v>32</v>
      </c>
      <c r="C35" s="14">
        <v>280000</v>
      </c>
      <c r="D35" s="14"/>
      <c r="E35" s="23"/>
      <c r="F35" s="23"/>
      <c r="G35" s="28"/>
      <c r="H35" s="23">
        <v>280000</v>
      </c>
      <c r="I35" s="30">
        <f t="shared" si="9"/>
        <v>280000</v>
      </c>
      <c r="J35" s="23">
        <f t="shared" si="10"/>
        <v>0</v>
      </c>
      <c r="K35" s="35"/>
    </row>
    <row r="36" spans="1:11" ht="43.9" customHeight="1" x14ac:dyDescent="0.25">
      <c r="A36" s="13"/>
      <c r="B36" s="44" t="s">
        <v>33</v>
      </c>
      <c r="C36" s="14">
        <v>112000</v>
      </c>
      <c r="D36" s="14"/>
      <c r="E36" s="23"/>
      <c r="F36" s="23"/>
      <c r="G36" s="28"/>
      <c r="H36" s="23">
        <v>112000</v>
      </c>
      <c r="I36" s="30">
        <f t="shared" si="9"/>
        <v>112000</v>
      </c>
      <c r="J36" s="23">
        <f t="shared" si="10"/>
        <v>0</v>
      </c>
      <c r="K36" s="35"/>
    </row>
    <row r="37" spans="1:11" ht="48.6" customHeight="1" x14ac:dyDescent="0.25">
      <c r="A37" s="13"/>
      <c r="B37" s="45" t="s">
        <v>42</v>
      </c>
      <c r="C37" s="19">
        <f>C38+C39+C40</f>
        <v>196250</v>
      </c>
      <c r="D37" s="14"/>
      <c r="E37" s="23"/>
      <c r="F37" s="23"/>
      <c r="G37" s="28"/>
      <c r="H37" s="19">
        <f>H38+H39+H40</f>
        <v>196250</v>
      </c>
      <c r="I37" s="30">
        <f t="shared" si="9"/>
        <v>196250</v>
      </c>
      <c r="J37" s="23">
        <f t="shared" si="10"/>
        <v>0</v>
      </c>
      <c r="K37" s="35"/>
    </row>
    <row r="38" spans="1:11" ht="22.15" customHeight="1" x14ac:dyDescent="0.25">
      <c r="A38" s="13"/>
      <c r="B38" s="44" t="s">
        <v>40</v>
      </c>
      <c r="C38" s="14">
        <v>34500</v>
      </c>
      <c r="D38" s="14"/>
      <c r="E38" s="23"/>
      <c r="F38" s="23"/>
      <c r="G38" s="28"/>
      <c r="H38" s="23">
        <v>34500</v>
      </c>
      <c r="I38" s="30">
        <f t="shared" si="9"/>
        <v>34500</v>
      </c>
      <c r="J38" s="23">
        <f t="shared" si="10"/>
        <v>0</v>
      </c>
      <c r="K38" s="35"/>
    </row>
    <row r="39" spans="1:11" ht="22.15" customHeight="1" x14ac:dyDescent="0.25">
      <c r="A39" s="13"/>
      <c r="B39" s="44" t="s">
        <v>41</v>
      </c>
      <c r="C39" s="14">
        <v>51750</v>
      </c>
      <c r="D39" s="14"/>
      <c r="E39" s="23"/>
      <c r="F39" s="23"/>
      <c r="G39" s="28"/>
      <c r="H39" s="23">
        <v>51750</v>
      </c>
      <c r="I39" s="30">
        <f t="shared" si="9"/>
        <v>51750</v>
      </c>
      <c r="J39" s="23">
        <f t="shared" si="10"/>
        <v>0</v>
      </c>
      <c r="K39" s="35"/>
    </row>
    <row r="40" spans="1:11" ht="42.6" customHeight="1" x14ac:dyDescent="0.25">
      <c r="A40" s="13"/>
      <c r="B40" s="44" t="s">
        <v>34</v>
      </c>
      <c r="C40" s="14">
        <v>110000</v>
      </c>
      <c r="D40" s="14"/>
      <c r="E40" s="23"/>
      <c r="F40" s="23"/>
      <c r="G40" s="28"/>
      <c r="H40" s="23">
        <v>110000</v>
      </c>
      <c r="I40" s="30">
        <f t="shared" si="9"/>
        <v>110000</v>
      </c>
      <c r="J40" s="23">
        <f t="shared" si="10"/>
        <v>0</v>
      </c>
      <c r="K40" s="35"/>
    </row>
    <row r="41" spans="1:11" ht="45.6" customHeight="1" x14ac:dyDescent="0.25">
      <c r="A41" s="20"/>
      <c r="B41" s="21" t="s">
        <v>39</v>
      </c>
      <c r="C41" s="22">
        <f>C42+C43</f>
        <v>862953</v>
      </c>
      <c r="D41" s="32">
        <f>D42+D43</f>
        <v>862953</v>
      </c>
      <c r="E41" s="30"/>
      <c r="F41" s="30"/>
      <c r="G41" s="29"/>
      <c r="H41" s="22"/>
      <c r="I41" s="29">
        <f t="shared" si="9"/>
        <v>862953</v>
      </c>
      <c r="J41" s="23">
        <f t="shared" si="10"/>
        <v>0</v>
      </c>
      <c r="K41" s="38"/>
    </row>
    <row r="42" spans="1:11" ht="57.6" customHeight="1" x14ac:dyDescent="0.25">
      <c r="A42" s="13"/>
      <c r="B42" s="44" t="s">
        <v>27</v>
      </c>
      <c r="C42" s="14">
        <v>662953</v>
      </c>
      <c r="D42" s="14">
        <v>662953</v>
      </c>
      <c r="E42" s="23"/>
      <c r="F42" s="23"/>
      <c r="G42" s="28"/>
      <c r="H42" s="23"/>
      <c r="I42" s="30">
        <f t="shared" si="0"/>
        <v>662953</v>
      </c>
      <c r="J42" s="23">
        <f>C42-I42</f>
        <v>0</v>
      </c>
      <c r="K42" s="40" t="s">
        <v>64</v>
      </c>
    </row>
    <row r="43" spans="1:11" ht="40.9" customHeight="1" x14ac:dyDescent="0.25">
      <c r="A43" s="13"/>
      <c r="B43" s="44" t="s">
        <v>28</v>
      </c>
      <c r="C43" s="14">
        <v>200000</v>
      </c>
      <c r="D43" s="14">
        <v>200000</v>
      </c>
      <c r="E43" s="23"/>
      <c r="F43" s="23"/>
      <c r="G43" s="28"/>
      <c r="H43" s="23"/>
      <c r="I43" s="30">
        <f t="shared" si="0"/>
        <v>200000</v>
      </c>
      <c r="J43" s="23">
        <f>C43-I43</f>
        <v>0</v>
      </c>
      <c r="K43" s="40" t="s">
        <v>65</v>
      </c>
    </row>
    <row r="44" spans="1:11" ht="15.75" x14ac:dyDescent="0.25">
      <c r="A44" s="4"/>
      <c r="B44" s="10" t="s">
        <v>9</v>
      </c>
      <c r="C44" s="19">
        <f>SUM(C27,C11)</f>
        <v>34469370</v>
      </c>
      <c r="D44" s="19">
        <f>SUM(D27,D11)</f>
        <v>2194428</v>
      </c>
      <c r="E44" s="28"/>
      <c r="F44" s="28"/>
      <c r="G44" s="28"/>
      <c r="H44" s="19">
        <f>SUM(H27,H11)</f>
        <v>32274942</v>
      </c>
      <c r="I44" s="29">
        <f t="shared" si="0"/>
        <v>34469370</v>
      </c>
      <c r="J44" s="28"/>
      <c r="K44" s="5"/>
    </row>
    <row r="45" spans="1:11" ht="13.5" customHeight="1" x14ac:dyDescent="0.25">
      <c r="B45" s="3"/>
    </row>
    <row r="46" spans="1:11" ht="15.75" x14ac:dyDescent="0.25">
      <c r="A46" s="42" t="s">
        <v>53</v>
      </c>
      <c r="D46" s="42"/>
    </row>
    <row r="48" spans="1:11" ht="15.75" x14ac:dyDescent="0.25">
      <c r="B48" s="3"/>
    </row>
    <row r="49" spans="1:4" ht="15.75" x14ac:dyDescent="0.25">
      <c r="A49" s="42" t="s">
        <v>43</v>
      </c>
      <c r="D49" s="42"/>
    </row>
    <row r="51" spans="1:4" ht="15.75" x14ac:dyDescent="0.25">
      <c r="A51" s="3" t="s">
        <v>66</v>
      </c>
    </row>
    <row r="52" spans="1:4" ht="15.75" x14ac:dyDescent="0.25">
      <c r="B52" s="3"/>
    </row>
    <row r="53" spans="1:4" ht="15.75" x14ac:dyDescent="0.25">
      <c r="A53" s="42" t="s">
        <v>10</v>
      </c>
    </row>
    <row r="54" spans="1:4" ht="15.75" x14ac:dyDescent="0.25">
      <c r="A54" s="43" t="s">
        <v>11</v>
      </c>
    </row>
  </sheetData>
  <mergeCells count="5">
    <mergeCell ref="A4:K4"/>
    <mergeCell ref="A2:K2"/>
    <mergeCell ref="A6:K6"/>
    <mergeCell ref="A7:K7"/>
    <mergeCell ref="A8:K8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2023-11-04T17:13:19Z</cp:lastPrinted>
  <dcterms:created xsi:type="dcterms:W3CDTF">2021-01-28T05:20:39Z</dcterms:created>
  <dcterms:modified xsi:type="dcterms:W3CDTF">2023-12-19T11:16:00Z</dcterms:modified>
</cp:coreProperties>
</file>