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3250" windowHeight="12570"/>
  </bookViews>
  <sheets>
    <sheet name="Лист1" sheetId="1" r:id="rId1"/>
  </sheets>
  <definedNames>
    <definedName name="_xlnm.Print_Area" localSheetId="0">Лист1!$A$1:$J$64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/>
  <c r="F30" l="1"/>
  <c r="F36"/>
  <c r="I36" s="1"/>
  <c r="F37"/>
  <c r="F35"/>
  <c r="I35" s="1"/>
  <c r="F34" l="1"/>
  <c r="F28"/>
  <c r="I28" s="1"/>
  <c r="F29"/>
  <c r="I29" s="1"/>
  <c r="F42"/>
  <c r="F44" l="1"/>
  <c r="I44" s="1"/>
  <c r="F43" l="1"/>
  <c r="F38"/>
  <c r="I38" s="1"/>
  <c r="F32" l="1"/>
  <c r="F12" l="1"/>
  <c r="F13"/>
  <c r="F14"/>
  <c r="F18"/>
  <c r="F41" l="1"/>
  <c r="F40" s="1"/>
  <c r="I40" s="1"/>
  <c r="F27" l="1"/>
  <c r="F31"/>
  <c r="I30"/>
  <c r="I41"/>
  <c r="I32"/>
  <c r="F16"/>
  <c r="F17"/>
  <c r="F21"/>
  <c r="F20" s="1"/>
  <c r="F15"/>
  <c r="I15" s="1"/>
  <c r="I14"/>
  <c r="I13"/>
  <c r="I42"/>
  <c r="F19"/>
  <c r="I19" s="1"/>
  <c r="F23"/>
  <c r="I18"/>
  <c r="F10"/>
  <c r="I10" s="1"/>
  <c r="F11"/>
  <c r="I11" s="1"/>
  <c r="I12"/>
  <c r="F9"/>
  <c r="F26" l="1"/>
  <c r="I37"/>
  <c r="I34"/>
  <c r="F8"/>
  <c r="I23"/>
  <c r="F22"/>
  <c r="I27"/>
  <c r="I31"/>
  <c r="I21"/>
  <c r="I43"/>
  <c r="I9"/>
  <c r="I8" s="1"/>
  <c r="F33" l="1"/>
  <c r="I33" s="1"/>
  <c r="F7"/>
  <c r="F25"/>
  <c r="I26"/>
  <c r="I22"/>
  <c r="I20"/>
  <c r="F24" l="1"/>
  <c r="F45" s="1"/>
  <c r="I45" s="1"/>
  <c r="I25"/>
  <c r="I7"/>
  <c r="I24" l="1"/>
</calcChain>
</file>

<file path=xl/sharedStrings.xml><?xml version="1.0" encoding="utf-8"?>
<sst xmlns="http://schemas.openxmlformats.org/spreadsheetml/2006/main" count="90" uniqueCount="69">
  <si>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</si>
  <si>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</si>
  <si>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</si>
  <si>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</si>
  <si>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</si>
  <si>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</si>
  <si>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</si>
  <si>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</si>
  <si>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</si>
  <si>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</si>
  <si>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Прямые расходы:</t>
  </si>
  <si>
    <t>Итого: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</si>
  <si>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</si>
  <si>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</si>
  <si>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</si>
  <si>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</si>
  <si>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Коммунальные услуги и (или) эксплуатационные расходы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</si>
  <si>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</si>
  <si>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Прочие расходы, в том числе: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</si>
  <si>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</si>
  <si>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</si>
  <si>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Руководитель проекта</t>
  </si>
  <si>
    <t>Бухгалтер проекта</t>
  </si>
  <si>
    <t>Специалист по связям с общественностью</t>
  </si>
  <si>
    <t>месяц</t>
  </si>
  <si>
    <t xml:space="preserve">Расходы на оплату услуг связи </t>
  </si>
  <si>
    <t>штук</t>
  </si>
  <si>
    <t>услуга</t>
  </si>
  <si>
    <t>Канцелярские товары</t>
  </si>
  <si>
    <t>Координатор проекта</t>
  </si>
  <si>
    <t>Расходы на оплату аренды за помещения (30 кв.м*5000 тенге)</t>
  </si>
  <si>
    <t>Услуги менеджера проекта</t>
  </si>
  <si>
    <t>Штампованные значки,  футляры для значков, удостоверение к значкам для пула наставников</t>
  </si>
  <si>
    <t>Услуги интервьюера по отбору пула наставников  (1 регион*130000 тг)</t>
  </si>
  <si>
    <t xml:space="preserve">Приложение 9
</t>
  </si>
  <si>
    <t>форма</t>
  </si>
  <si>
    <r>
      <t>Мероприятие 1. (</t>
    </r>
    <r>
      <rPr>
        <b/>
        <i/>
        <sz val="12"/>
        <color theme="1"/>
        <rFont val="Times New Roman"/>
        <family val="1"/>
        <charset val="204"/>
      </rPr>
      <t>Набор, подготовка и обучение волонтеров-наставников навыкам работы с детьми и молодежью, находящихся в трудной жизненной ситуации и детских домах, привлечению волонтеров к данной работе)</t>
    </r>
  </si>
  <si>
    <t>Мероприятие 2.  (Оказание консультаций, проведение встреч, организация мероприятий для наставников-волонтеров )</t>
  </si>
  <si>
    <t>шт</t>
  </si>
  <si>
    <t>Проведение малых грантов</t>
  </si>
  <si>
    <t>Мероприятие 4.  (Организация информационного сопровождения реализации проекта и освещение в СМИ, социальных сетях)</t>
  </si>
  <si>
    <t xml:space="preserve">Мероприятие 5.Подготовка сборника успешных кейсов в рамках реализации малых грантов (не менее 10 кейсов) </t>
  </si>
  <si>
    <t>      * Расходы расшифровываются по всем мероприятиям согласно календарному плану социального проекта и (или) социальной программы. Смета может не отражать все перечисленные виды расходов, исходя из потребностей социального проекта и (или) социальной программы. Дополнение статьи расходов допускается в зависимости от потребности мероприятий.</t>
  </si>
  <si>
    <t>Мероприятие 3. (Предоставление на конкурсной основе 30 малых грантов)</t>
  </si>
  <si>
    <t>Раймжанова Ф.С.</t>
  </si>
  <si>
    <t>Услуги по освещению мероприятий в социальных сетях Facebook. Instagram, telegram, печатные издания (газеты/журналы), СМИ, паблики/блогеры</t>
  </si>
  <si>
    <t>Услуги по созданию видеоролика (8 видеороликов, формат - 4K, хронометраж не более 3 мин.)</t>
  </si>
  <si>
    <t>Услуги абонентской платы за видеоконференцсвязь ZOOM</t>
  </si>
  <si>
    <t xml:space="preserve">Услуги по созданию сборника успешных кейсов (разработка дизайна, перевод на государственный язык) </t>
  </si>
  <si>
    <t>Услуги по разработке содержания и проведения тренинга ( 2 тренера*2 тренинга*60000 тенге)</t>
  </si>
  <si>
    <t>Услуги по проведению консультаций для наставников-волонтеров
(17 консультаций/1,5 часа*22500 тенге)</t>
  </si>
  <si>
    <t>Смета расходов по реализации социального проекта и (или) социальной программы 2023г.</t>
  </si>
  <si>
    <t xml:space="preserve">Услуги по разработке содержания и проведения вебинаров ( 2 тренера*5 вебинаров*60000 тенге)
</t>
  </si>
  <si>
    <t xml:space="preserve">Услуги по разработке содержания и проведения тренинга ( 2 тренера*12 тренингов*60000 тенге)
</t>
  </si>
  <si>
    <t>Услуги по проведению практических тренингов 
( 2 тренера* 7 тренингов*60000 тенге)</t>
  </si>
  <si>
    <t>Услуги по заправке картриджей (11 заправок* 3286 тенге)</t>
  </si>
  <si>
    <r>
      <t>««</t>
    </r>
    <r>
      <rPr>
        <b/>
        <sz val="12"/>
        <color theme="1"/>
        <rFont val="Times New Roman"/>
        <family val="1"/>
        <charset val="204"/>
      </rPr>
      <t>СОГЛАСОВАНО»</t>
    </r>
  </si>
  <si>
    <t xml:space="preserve">Грантодатель: </t>
  </si>
  <si>
    <t>НАО «Центр поддержки гражданских инициатив»</t>
  </si>
  <si>
    <t xml:space="preserve">Председателя Правления </t>
  </si>
  <si>
    <t>_________________ / Лима Д.</t>
  </si>
  <si>
    <t xml:space="preserve">Заместитель Председателя Правления </t>
  </si>
  <si>
    <t>_________________ / Құрман Ғ.П.</t>
  </si>
  <si>
    <t xml:space="preserve">Директор департамента управления проектами </t>
  </si>
  <si>
    <t>_________________ / Бисембиев Ж.</t>
  </si>
  <si>
    <t xml:space="preserve">Менеджер департамента развития и сотрудничества  </t>
  </si>
  <si>
    <t>________________ / Өскен А.Т.</t>
  </si>
  <si>
    <t xml:space="preserve">Грантополучатель: </t>
  </si>
  <si>
    <t>Председатель ОО Попечительский совет организаций образования "QOLDAU"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</si>
</sst>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000000"/>
    <numFmt numFmtId="166" formatCode="#,##0_ ;\-#,##0\ 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43" fontId="12" fillId="0" borderId="0" applyFont="0" applyFill="0" applyBorder="0" applyAlignment="0" applyProtection="0"/>
  </cellStyleXfs>
  <cellXfs count="93">
    <xf numFmtId="0" fontId="0" fillId="0" borderId="0" xfId="0"/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165" fontId="2" fillId="0" borderId="1" xfId="3" applyNumberFormat="1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1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10"/>
    </xf>
    <xf numFmtId="0" fontId="2" fillId="0" borderId="0" xfId="0" applyFont="1" applyFill="1" applyAlignment="1">
      <alignment horizontal="left" vertical="center" wrapText="1" indent="1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" fillId="0" borderId="1" xfId="1" applyNumberFormat="1" applyFont="1" applyFill="1" applyBorder="1" applyAlignment="1">
      <alignment horizontal="right" vertical="center" wrapText="1"/>
    </xf>
    <xf numFmtId="166" fontId="2" fillId="0" borderId="3" xfId="1" applyNumberFormat="1" applyFont="1" applyFill="1" applyBorder="1" applyAlignment="1">
      <alignment horizontal="right" vertical="center"/>
    </xf>
    <xf numFmtId="166" fontId="10" fillId="0" borderId="3" xfId="1" applyNumberFormat="1" applyFont="1" applyFill="1" applyBorder="1" applyAlignment="1">
      <alignment horizontal="right" vertical="center"/>
    </xf>
    <xf numFmtId="166" fontId="1" fillId="0" borderId="3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 wrapText="1"/>
    </xf>
    <xf numFmtId="166" fontId="10" fillId="0" borderId="1" xfId="1" applyNumberFormat="1" applyFont="1" applyFill="1" applyBorder="1" applyAlignment="1">
      <alignment horizontal="right"/>
    </xf>
    <xf numFmtId="166" fontId="2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wrapText="1"/>
    </xf>
    <xf numFmtId="3" fontId="1" fillId="0" borderId="1" xfId="2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166" fontId="10" fillId="2" borderId="3" xfId="1" applyNumberFormat="1" applyFont="1" applyFill="1" applyBorder="1" applyAlignment="1">
      <alignment horizontal="right" vertical="center"/>
    </xf>
    <xf numFmtId="166" fontId="1" fillId="2" borderId="3" xfId="1" applyNumberFormat="1" applyFont="1" applyFill="1" applyBorder="1" applyAlignment="1">
      <alignment horizontal="right" vertical="center"/>
    </xf>
    <xf numFmtId="166" fontId="1" fillId="2" borderId="1" xfId="1" applyNumberFormat="1" applyFont="1" applyFill="1" applyBorder="1" applyAlignment="1">
      <alignment horizontal="right" vertical="center" wrapText="1"/>
    </xf>
    <xf numFmtId="0" fontId="0" fillId="2" borderId="0" xfId="0" applyFill="1"/>
    <xf numFmtId="0" fontId="9" fillId="2" borderId="0" xfId="0" applyFont="1" applyFill="1"/>
    <xf numFmtId="0" fontId="14" fillId="2" borderId="4" xfId="0" applyFont="1" applyFill="1" applyBorder="1" applyAlignment="1">
      <alignment vertical="center" wrapText="1"/>
    </xf>
    <xf numFmtId="0" fontId="13" fillId="2" borderId="0" xfId="0" applyFont="1" applyFill="1" applyBorder="1"/>
    <xf numFmtId="0" fontId="13" fillId="2" borderId="0" xfId="0" applyFont="1" applyFill="1"/>
    <xf numFmtId="0" fontId="1" fillId="0" borderId="0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1" fillId="0" borderId="7" xfId="1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66" fontId="10" fillId="2" borderId="6" xfId="1" applyNumberFormat="1" applyFont="1" applyFill="1" applyBorder="1" applyAlignment="1">
      <alignment horizontal="right" vertical="center"/>
    </xf>
    <xf numFmtId="166" fontId="10" fillId="2" borderId="4" xfId="1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166" fontId="1" fillId="2" borderId="4" xfId="1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2" fillId="2" borderId="4" xfId="1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3" fontId="1" fillId="0" borderId="1" xfId="0" applyNumberFormat="1" applyFont="1" applyFill="1" applyBorder="1"/>
    <xf numFmtId="0" fontId="2" fillId="0" borderId="0" xfId="0" applyFont="1" applyFill="1"/>
    <xf numFmtId="0" fontId="1" fillId="2" borderId="1" xfId="0" applyFont="1" applyFill="1" applyBorder="1" applyAlignment="1">
      <alignment vertical="top" wrapText="1"/>
    </xf>
    <xf numFmtId="3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</cellXfs>
  <cellStyles count="5">
    <cellStyle name="Обычный" xfId="0" builtinId="0"/>
    <cellStyle name="Обычный 2" xfId="3"/>
    <cellStyle name="Обычный 3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view="pageBreakPreview" zoomScaleNormal="75" zoomScaleSheetLayoutView="100" zoomScalePageLayoutView="62" workbookViewId="0">
      <selection activeCell="F70" sqref="F70"/>
    </sheetView>
  </sheetViews>
  <sheetFormatPr defaultColWidth="8.7109375" defaultRowHeight="15"/>
  <cols>
    <col min="1" max="1" width="5.7109375" style="4" customWidth="1"/>
    <col min="2" max="2" width="42.7109375" style="4" customWidth="1"/>
    <col min="3" max="3" width="13.28515625" style="4" customWidth="1"/>
    <col min="4" max="4" width="11.5703125" style="4" customWidth="1"/>
    <col min="5" max="5" width="16.7109375" style="4" customWidth="1"/>
    <col min="6" max="6" width="20.28515625" style="4" customWidth="1"/>
    <col min="7" max="7" width="17.28515625" style="4" customWidth="1"/>
    <col min="8" max="8" width="16.28515625" style="4" customWidth="1"/>
    <col min="9" max="9" width="19.42578125" style="4" customWidth="1"/>
    <col min="10" max="13" width="8.7109375" style="4"/>
    <col min="14" max="14" width="17.28515625" style="4" customWidth="1"/>
    <col min="15" max="16384" width="8.7109375" style="4"/>
  </cols>
  <sheetData>
    <row r="1" spans="1:14" ht="53.2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</row>
    <row r="2" spans="1:14" ht="15.75">
      <c r="A2" s="5"/>
      <c r="I2" s="60" t="s">
        <v>35</v>
      </c>
    </row>
    <row r="3" spans="1:14" ht="18.75">
      <c r="A3" s="87" t="s">
        <v>51</v>
      </c>
      <c r="B3" s="87"/>
      <c r="C3" s="87"/>
      <c r="D3" s="87"/>
      <c r="E3" s="87"/>
      <c r="F3" s="87"/>
      <c r="G3" s="87"/>
      <c r="H3" s="87"/>
      <c r="I3" s="87"/>
    </row>
    <row r="4" spans="1:14" ht="15.75">
      <c r="A4" s="6"/>
    </row>
    <row r="5" spans="1:14" ht="31.5" customHeight="1">
      <c r="A5" s="85" t="s">
        <v>0</v>
      </c>
      <c r="B5" s="85" t="s">
        <v>1</v>
      </c>
      <c r="C5" s="85" t="s">
        <v>2</v>
      </c>
      <c r="D5" s="85" t="s">
        <v>3</v>
      </c>
      <c r="E5" s="85" t="s">
        <v>4</v>
      </c>
      <c r="F5" s="85" t="s">
        <v>5</v>
      </c>
      <c r="G5" s="85" t="s">
        <v>6</v>
      </c>
      <c r="H5" s="85"/>
      <c r="I5" s="85"/>
    </row>
    <row r="6" spans="1:14" ht="75">
      <c r="A6" s="85"/>
      <c r="B6" s="85"/>
      <c r="C6" s="85"/>
      <c r="D6" s="85"/>
      <c r="E6" s="85"/>
      <c r="F6" s="85"/>
      <c r="G6" s="7" t="s">
        <v>7</v>
      </c>
      <c r="H6" s="7" t="s">
        <v>8</v>
      </c>
      <c r="I6" s="7" t="s">
        <v>9</v>
      </c>
      <c r="N6" s="8"/>
    </row>
    <row r="7" spans="1:14" ht="15.75">
      <c r="A7" s="9">
        <v>1</v>
      </c>
      <c r="B7" s="10" t="s">
        <v>20</v>
      </c>
      <c r="C7" s="11"/>
      <c r="D7" s="12"/>
      <c r="E7" s="27"/>
      <c r="F7" s="28">
        <f>F8+F13+F14+F15+F18+F20+F22</f>
        <v>7732250</v>
      </c>
      <c r="G7" s="28"/>
      <c r="H7" s="28"/>
      <c r="I7" s="28">
        <f>F7</f>
        <v>7732250</v>
      </c>
    </row>
    <row r="8" spans="1:14" ht="15.75">
      <c r="A8" s="13"/>
      <c r="B8" s="10" t="s">
        <v>12</v>
      </c>
      <c r="C8" s="11"/>
      <c r="D8" s="12"/>
      <c r="E8" s="27"/>
      <c r="F8" s="28">
        <f>F9+F10+F11+F12</f>
        <v>5118000</v>
      </c>
      <c r="G8" s="27"/>
      <c r="H8" s="27"/>
      <c r="I8" s="28">
        <f>SUM(I9:I12)</f>
        <v>5118000</v>
      </c>
    </row>
    <row r="9" spans="1:14" ht="15.75">
      <c r="A9" s="13"/>
      <c r="B9" s="13" t="s">
        <v>21</v>
      </c>
      <c r="C9" s="14" t="s">
        <v>24</v>
      </c>
      <c r="D9" s="15">
        <v>12</v>
      </c>
      <c r="E9" s="29">
        <v>120000</v>
      </c>
      <c r="F9" s="27">
        <f>D9*E9</f>
        <v>1440000</v>
      </c>
      <c r="G9" s="27"/>
      <c r="H9" s="27"/>
      <c r="I9" s="27">
        <f>F9</f>
        <v>1440000</v>
      </c>
    </row>
    <row r="10" spans="1:14" ht="15.75">
      <c r="A10" s="13"/>
      <c r="B10" s="13" t="s">
        <v>22</v>
      </c>
      <c r="C10" s="14" t="s">
        <v>24</v>
      </c>
      <c r="D10" s="15">
        <v>12</v>
      </c>
      <c r="E10" s="29">
        <v>96000</v>
      </c>
      <c r="F10" s="27">
        <f t="shared" ref="F10:F11" si="0">D10*E10</f>
        <v>1152000</v>
      </c>
      <c r="G10" s="27"/>
      <c r="H10" s="27"/>
      <c r="I10" s="27">
        <f t="shared" ref="I10:I15" si="1">F10</f>
        <v>1152000</v>
      </c>
    </row>
    <row r="11" spans="1:14" ht="15.75">
      <c r="A11" s="13"/>
      <c r="B11" s="13" t="s">
        <v>29</v>
      </c>
      <c r="C11" s="14" t="s">
        <v>24</v>
      </c>
      <c r="D11" s="15">
        <v>12</v>
      </c>
      <c r="E11" s="30">
        <v>115000</v>
      </c>
      <c r="F11" s="27">
        <f t="shared" si="0"/>
        <v>1380000</v>
      </c>
      <c r="G11" s="27"/>
      <c r="H11" s="27"/>
      <c r="I11" s="27">
        <f t="shared" si="1"/>
        <v>1380000</v>
      </c>
    </row>
    <row r="12" spans="1:14" ht="21.6" customHeight="1">
      <c r="A12" s="13"/>
      <c r="B12" s="13" t="s">
        <v>23</v>
      </c>
      <c r="C12" s="14" t="s">
        <v>24</v>
      </c>
      <c r="D12" s="15">
        <v>12</v>
      </c>
      <c r="E12" s="30">
        <v>95500</v>
      </c>
      <c r="F12" s="27">
        <f>D12*E12</f>
        <v>1146000</v>
      </c>
      <c r="G12" s="27"/>
      <c r="H12" s="27"/>
      <c r="I12" s="27">
        <f t="shared" si="1"/>
        <v>1146000</v>
      </c>
    </row>
    <row r="13" spans="1:14" ht="31.5">
      <c r="A13" s="13"/>
      <c r="B13" s="10" t="s">
        <v>13</v>
      </c>
      <c r="C13" s="14" t="s">
        <v>24</v>
      </c>
      <c r="D13" s="15">
        <v>12</v>
      </c>
      <c r="E13" s="27">
        <v>35656</v>
      </c>
      <c r="F13" s="31">
        <f>D13*E13</f>
        <v>427872</v>
      </c>
      <c r="G13" s="27"/>
      <c r="H13" s="27"/>
      <c r="I13" s="31">
        <f t="shared" si="1"/>
        <v>427872</v>
      </c>
    </row>
    <row r="14" spans="1:14" ht="31.5">
      <c r="A14" s="13"/>
      <c r="B14" s="10" t="s">
        <v>14</v>
      </c>
      <c r="C14" s="14" t="s">
        <v>24</v>
      </c>
      <c r="D14" s="15">
        <v>12</v>
      </c>
      <c r="E14" s="27">
        <v>12795</v>
      </c>
      <c r="F14" s="31">
        <f>D14*E14</f>
        <v>153540</v>
      </c>
      <c r="G14" s="27"/>
      <c r="H14" s="27"/>
      <c r="I14" s="31">
        <f t="shared" si="1"/>
        <v>153540</v>
      </c>
    </row>
    <row r="15" spans="1:14" ht="15.75">
      <c r="A15" s="13"/>
      <c r="B15" s="10" t="s">
        <v>15</v>
      </c>
      <c r="C15" s="16" t="s">
        <v>24</v>
      </c>
      <c r="D15" s="12">
        <v>12</v>
      </c>
      <c r="E15" s="27">
        <v>11000</v>
      </c>
      <c r="F15" s="31">
        <f t="shared" ref="F15:F17" si="2">D15*E15</f>
        <v>132000</v>
      </c>
      <c r="G15" s="27"/>
      <c r="H15" s="27"/>
      <c r="I15" s="31">
        <f t="shared" si="1"/>
        <v>132000</v>
      </c>
    </row>
    <row r="16" spans="1:14" ht="15.75" hidden="1">
      <c r="A16" s="13"/>
      <c r="B16" s="10" t="s">
        <v>25</v>
      </c>
      <c r="C16" s="14"/>
      <c r="D16" s="15"/>
      <c r="E16" s="32"/>
      <c r="F16" s="31">
        <f t="shared" si="2"/>
        <v>0</v>
      </c>
      <c r="G16" s="27"/>
      <c r="H16" s="27"/>
      <c r="I16" s="31"/>
    </row>
    <row r="17" spans="1:9" ht="31.5" hidden="1">
      <c r="A17" s="11"/>
      <c r="B17" s="10" t="s">
        <v>16</v>
      </c>
      <c r="C17" s="11"/>
      <c r="D17" s="12"/>
      <c r="E17" s="27"/>
      <c r="F17" s="31">
        <f t="shared" si="2"/>
        <v>0</v>
      </c>
      <c r="G17" s="27"/>
      <c r="H17" s="27"/>
      <c r="I17" s="31"/>
    </row>
    <row r="18" spans="1:9" ht="31.5">
      <c r="A18" s="13"/>
      <c r="B18" s="10" t="s">
        <v>30</v>
      </c>
      <c r="C18" s="34" t="s">
        <v>24</v>
      </c>
      <c r="D18" s="15">
        <v>12</v>
      </c>
      <c r="E18" s="35">
        <v>145000</v>
      </c>
      <c r="F18" s="31">
        <f>D18*E18</f>
        <v>1740000</v>
      </c>
      <c r="G18" s="36"/>
      <c r="H18" s="36"/>
      <c r="I18" s="36">
        <f t="shared" ref="I18" si="3">F18</f>
        <v>1740000</v>
      </c>
    </row>
    <row r="19" spans="1:9" ht="63" hidden="1">
      <c r="A19" s="13"/>
      <c r="B19" s="10" t="s">
        <v>17</v>
      </c>
      <c r="C19" s="16"/>
      <c r="D19" s="12"/>
      <c r="E19" s="27"/>
      <c r="F19" s="27">
        <f t="shared" ref="F19:F23" si="4">D19*E19</f>
        <v>0</v>
      </c>
      <c r="G19" s="27"/>
      <c r="H19" s="27"/>
      <c r="I19" s="27">
        <f t="shared" ref="I19:I25" si="5">F19</f>
        <v>0</v>
      </c>
    </row>
    <row r="20" spans="1:9" ht="63">
      <c r="A20" s="13"/>
      <c r="B20" s="3" t="s">
        <v>17</v>
      </c>
      <c r="C20" s="16"/>
      <c r="D20" s="12"/>
      <c r="E20" s="27"/>
      <c r="F20" s="31">
        <f>F21</f>
        <v>124692</v>
      </c>
      <c r="G20" s="27"/>
      <c r="H20" s="27"/>
      <c r="I20" s="31">
        <f t="shared" si="5"/>
        <v>124692</v>
      </c>
    </row>
    <row r="21" spans="1:9" ht="15.75">
      <c r="A21" s="13"/>
      <c r="B21" s="1" t="s">
        <v>28</v>
      </c>
      <c r="C21" s="16" t="s">
        <v>24</v>
      </c>
      <c r="D21" s="12">
        <v>12</v>
      </c>
      <c r="E21" s="27">
        <v>10391</v>
      </c>
      <c r="F21" s="27">
        <f>D21*E21</f>
        <v>124692</v>
      </c>
      <c r="G21" s="27"/>
      <c r="H21" s="27"/>
      <c r="I21" s="27">
        <f>F21</f>
        <v>124692</v>
      </c>
    </row>
    <row r="22" spans="1:9" ht="15.75">
      <c r="A22" s="13"/>
      <c r="B22" s="10" t="s">
        <v>18</v>
      </c>
      <c r="C22" s="16"/>
      <c r="D22" s="12"/>
      <c r="E22" s="27"/>
      <c r="F22" s="31">
        <f>F23</f>
        <v>36146</v>
      </c>
      <c r="G22" s="27"/>
      <c r="H22" s="27"/>
      <c r="I22" s="31">
        <f t="shared" si="5"/>
        <v>36146</v>
      </c>
    </row>
    <row r="23" spans="1:9" ht="31.5">
      <c r="A23" s="11"/>
      <c r="B23" s="2" t="s">
        <v>55</v>
      </c>
      <c r="C23" s="16" t="s">
        <v>27</v>
      </c>
      <c r="D23" s="12">
        <v>1</v>
      </c>
      <c r="E23" s="27">
        <v>36146</v>
      </c>
      <c r="F23" s="27">
        <f t="shared" si="4"/>
        <v>36146</v>
      </c>
      <c r="G23" s="27"/>
      <c r="H23" s="27"/>
      <c r="I23" s="27">
        <f t="shared" si="5"/>
        <v>36146</v>
      </c>
    </row>
    <row r="24" spans="1:9" ht="15.75">
      <c r="A24" s="9">
        <v>2</v>
      </c>
      <c r="B24" s="10" t="s">
        <v>10</v>
      </c>
      <c r="C24" s="11"/>
      <c r="D24" s="12"/>
      <c r="E24" s="27"/>
      <c r="F24" s="31">
        <f>F25+F33+F38+F40+F43</f>
        <v>20414750</v>
      </c>
      <c r="G24" s="31"/>
      <c r="H24" s="31"/>
      <c r="I24" s="31">
        <f t="shared" si="5"/>
        <v>20414750</v>
      </c>
    </row>
    <row r="25" spans="1:9" ht="105.6" customHeight="1">
      <c r="A25" s="13"/>
      <c r="B25" s="10" t="s">
        <v>36</v>
      </c>
      <c r="C25" s="11"/>
      <c r="D25" s="12"/>
      <c r="E25" s="27"/>
      <c r="F25" s="31">
        <f>F26</f>
        <v>6788000</v>
      </c>
      <c r="G25" s="31"/>
      <c r="H25" s="31"/>
      <c r="I25" s="31">
        <f t="shared" si="5"/>
        <v>6788000</v>
      </c>
    </row>
    <row r="26" spans="1:9" ht="48" customHeight="1">
      <c r="A26" s="13"/>
      <c r="B26" s="10" t="s">
        <v>19</v>
      </c>
      <c r="C26" s="11"/>
      <c r="D26" s="12"/>
      <c r="E26" s="27"/>
      <c r="F26" s="31">
        <f>F27+F28+F29+F30+F31+F32</f>
        <v>6788000</v>
      </c>
      <c r="G26" s="31"/>
      <c r="H26" s="31"/>
      <c r="I26" s="31">
        <f>F26</f>
        <v>6788000</v>
      </c>
    </row>
    <row r="27" spans="1:9" ht="23.25" customHeight="1">
      <c r="A27" s="13"/>
      <c r="B27" s="40" t="s">
        <v>31</v>
      </c>
      <c r="C27" s="17" t="s">
        <v>24</v>
      </c>
      <c r="D27" s="37">
        <v>12</v>
      </c>
      <c r="E27" s="38">
        <v>180000</v>
      </c>
      <c r="F27" s="27">
        <f t="shared" ref="F27:F30" si="6">D27*E27</f>
        <v>2160000</v>
      </c>
      <c r="G27" s="27"/>
      <c r="H27" s="27"/>
      <c r="I27" s="27">
        <f t="shared" ref="I27:I29" si="7">F27</f>
        <v>2160000</v>
      </c>
    </row>
    <row r="28" spans="1:9" ht="32.450000000000003" customHeight="1">
      <c r="A28" s="13"/>
      <c r="B28" s="40" t="s">
        <v>47</v>
      </c>
      <c r="C28" s="14" t="s">
        <v>27</v>
      </c>
      <c r="D28" s="73">
        <v>1</v>
      </c>
      <c r="E28" s="38">
        <v>90000</v>
      </c>
      <c r="F28" s="27">
        <f>D28*E28</f>
        <v>90000</v>
      </c>
      <c r="G28" s="27"/>
      <c r="H28" s="27"/>
      <c r="I28" s="27">
        <f>F28</f>
        <v>90000</v>
      </c>
    </row>
    <row r="29" spans="1:9" ht="49.9" customHeight="1">
      <c r="A29" s="13"/>
      <c r="B29" s="72" t="s">
        <v>52</v>
      </c>
      <c r="C29" s="14" t="s">
        <v>27</v>
      </c>
      <c r="D29" s="18">
        <v>1</v>
      </c>
      <c r="E29" s="27">
        <v>600000</v>
      </c>
      <c r="F29" s="27">
        <f t="shared" si="6"/>
        <v>600000</v>
      </c>
      <c r="G29" s="27"/>
      <c r="H29" s="27"/>
      <c r="I29" s="27">
        <f t="shared" si="7"/>
        <v>600000</v>
      </c>
    </row>
    <row r="30" spans="1:9" ht="39" customHeight="1">
      <c r="A30" s="13"/>
      <c r="B30" s="40" t="s">
        <v>33</v>
      </c>
      <c r="C30" s="14" t="s">
        <v>27</v>
      </c>
      <c r="D30" s="18">
        <v>1</v>
      </c>
      <c r="E30" s="29">
        <v>2210000</v>
      </c>
      <c r="F30" s="27">
        <f t="shared" si="6"/>
        <v>2210000</v>
      </c>
      <c r="G30" s="27"/>
      <c r="H30" s="27"/>
      <c r="I30" s="27">
        <f>F30</f>
        <v>2210000</v>
      </c>
    </row>
    <row r="31" spans="1:9" ht="50.45" customHeight="1">
      <c r="A31" s="13"/>
      <c r="B31" s="72" t="s">
        <v>53</v>
      </c>
      <c r="C31" s="14" t="s">
        <v>27</v>
      </c>
      <c r="D31" s="18">
        <v>1</v>
      </c>
      <c r="E31" s="27">
        <v>1440000</v>
      </c>
      <c r="F31" s="27">
        <f t="shared" ref="F31" si="8">D31*E31</f>
        <v>1440000</v>
      </c>
      <c r="G31" s="27"/>
      <c r="H31" s="27"/>
      <c r="I31" s="27">
        <f t="shared" ref="I31" si="9">F31</f>
        <v>1440000</v>
      </c>
    </row>
    <row r="32" spans="1:9" ht="52.9" customHeight="1">
      <c r="A32" s="13"/>
      <c r="B32" s="74" t="s">
        <v>32</v>
      </c>
      <c r="C32" s="51" t="s">
        <v>26</v>
      </c>
      <c r="D32" s="52">
        <v>60</v>
      </c>
      <c r="E32" s="53">
        <v>4800</v>
      </c>
      <c r="F32" s="54">
        <f>D32*E32</f>
        <v>288000</v>
      </c>
      <c r="G32" s="27"/>
      <c r="H32" s="27"/>
      <c r="I32" s="27">
        <f>F32</f>
        <v>288000</v>
      </c>
    </row>
    <row r="33" spans="1:10" ht="66" customHeight="1">
      <c r="A33" s="13"/>
      <c r="B33" s="10" t="s">
        <v>37</v>
      </c>
      <c r="C33" s="11"/>
      <c r="D33" s="12"/>
      <c r="E33" s="27"/>
      <c r="F33" s="28">
        <f>F34</f>
        <v>1653750</v>
      </c>
      <c r="G33" s="31"/>
      <c r="H33" s="31"/>
      <c r="I33" s="31">
        <f t="shared" ref="I33:I43" si="10">F33</f>
        <v>1653750</v>
      </c>
    </row>
    <row r="34" spans="1:10" ht="47.25">
      <c r="A34" s="13"/>
      <c r="B34" s="10" t="s">
        <v>19</v>
      </c>
      <c r="C34" s="11"/>
      <c r="D34" s="12"/>
      <c r="E34" s="27"/>
      <c r="F34" s="28">
        <f>F35+F36+F37</f>
        <v>1653750</v>
      </c>
      <c r="G34" s="31"/>
      <c r="H34" s="31"/>
      <c r="I34" s="31">
        <f t="shared" si="10"/>
        <v>1653750</v>
      </c>
    </row>
    <row r="35" spans="1:10" ht="47.25">
      <c r="A35" s="13"/>
      <c r="B35" s="40" t="s">
        <v>49</v>
      </c>
      <c r="C35" s="77" t="s">
        <v>27</v>
      </c>
      <c r="D35" s="78">
        <v>1</v>
      </c>
      <c r="E35" s="29">
        <v>240000</v>
      </c>
      <c r="F35" s="30">
        <f>D35*E35</f>
        <v>240000</v>
      </c>
      <c r="G35" s="31"/>
      <c r="H35" s="31"/>
      <c r="I35" s="27">
        <f t="shared" si="10"/>
        <v>240000</v>
      </c>
    </row>
    <row r="36" spans="1:10" ht="47.25">
      <c r="A36" s="13"/>
      <c r="B36" s="40" t="s">
        <v>50</v>
      </c>
      <c r="C36" s="77" t="s">
        <v>27</v>
      </c>
      <c r="D36" s="78">
        <v>1</v>
      </c>
      <c r="E36" s="29">
        <v>573750</v>
      </c>
      <c r="F36" s="30">
        <f t="shared" ref="F36:F37" si="11">D36*E36</f>
        <v>573750</v>
      </c>
      <c r="G36" s="31"/>
      <c r="H36" s="31"/>
      <c r="I36" s="27">
        <f t="shared" si="10"/>
        <v>573750</v>
      </c>
    </row>
    <row r="37" spans="1:10" ht="48" customHeight="1">
      <c r="A37" s="13"/>
      <c r="B37" s="40" t="s">
        <v>54</v>
      </c>
      <c r="C37" s="77" t="s">
        <v>27</v>
      </c>
      <c r="D37" s="78">
        <v>1</v>
      </c>
      <c r="E37" s="29">
        <v>840000</v>
      </c>
      <c r="F37" s="30">
        <f t="shared" si="11"/>
        <v>840000</v>
      </c>
      <c r="G37" s="27"/>
      <c r="H37" s="27"/>
      <c r="I37" s="27">
        <f>F37</f>
        <v>840000</v>
      </c>
    </row>
    <row r="38" spans="1:10" ht="33.4" customHeight="1">
      <c r="A38" s="13"/>
      <c r="B38" s="10" t="s">
        <v>43</v>
      </c>
      <c r="C38" s="11"/>
      <c r="D38" s="12"/>
      <c r="E38" s="27"/>
      <c r="F38" s="28">
        <f>F39</f>
        <v>9000000</v>
      </c>
      <c r="G38" s="33"/>
      <c r="H38" s="33"/>
      <c r="I38" s="33">
        <f>F38</f>
        <v>9000000</v>
      </c>
    </row>
    <row r="39" spans="1:10" ht="24" customHeight="1">
      <c r="A39" s="13"/>
      <c r="B39" s="13" t="s">
        <v>39</v>
      </c>
      <c r="C39" s="14" t="s">
        <v>38</v>
      </c>
      <c r="D39" s="18">
        <v>30</v>
      </c>
      <c r="E39" s="29">
        <v>300000</v>
      </c>
      <c r="F39" s="30">
        <v>9000000</v>
      </c>
      <c r="G39" s="27"/>
      <c r="H39" s="27"/>
      <c r="I39" s="27">
        <f>F39</f>
        <v>9000000</v>
      </c>
    </row>
    <row r="40" spans="1:10" ht="72" customHeight="1">
      <c r="A40" s="13"/>
      <c r="B40" s="10" t="s">
        <v>40</v>
      </c>
      <c r="C40" s="14"/>
      <c r="D40" s="18"/>
      <c r="E40" s="29"/>
      <c r="F40" s="28">
        <f>F41+F42</f>
        <v>1373000</v>
      </c>
      <c r="G40" s="31"/>
      <c r="H40" s="31"/>
      <c r="I40" s="31">
        <f t="shared" ref="I40" si="12">F40</f>
        <v>1373000</v>
      </c>
    </row>
    <row r="41" spans="1:10" s="46" customFormat="1" ht="51" customHeight="1">
      <c r="A41" s="40"/>
      <c r="B41" s="40" t="s">
        <v>46</v>
      </c>
      <c r="C41" s="41" t="s">
        <v>27</v>
      </c>
      <c r="D41" s="42">
        <v>1</v>
      </c>
      <c r="E41" s="43">
        <v>960000</v>
      </c>
      <c r="F41" s="44">
        <f>PRODUCT(D41:E41)</f>
        <v>960000</v>
      </c>
      <c r="G41" s="45"/>
      <c r="H41" s="45"/>
      <c r="I41" s="45">
        <f>F41</f>
        <v>960000</v>
      </c>
      <c r="J41" s="39"/>
    </row>
    <row r="42" spans="1:10" s="50" customFormat="1" ht="72.599999999999994" customHeight="1">
      <c r="A42" s="48"/>
      <c r="B42" s="59" t="s">
        <v>45</v>
      </c>
      <c r="C42" s="55" t="s">
        <v>27</v>
      </c>
      <c r="D42" s="56">
        <v>1</v>
      </c>
      <c r="E42" s="57">
        <v>413000</v>
      </c>
      <c r="F42" s="44">
        <f>PRODUCT(D42:E42)</f>
        <v>413000</v>
      </c>
      <c r="G42" s="58"/>
      <c r="H42" s="58"/>
      <c r="I42" s="58">
        <f t="shared" ref="I42" si="13">F42</f>
        <v>413000</v>
      </c>
      <c r="J42" s="49"/>
    </row>
    <row r="43" spans="1:10" s="46" customFormat="1" ht="47.25">
      <c r="A43" s="62"/>
      <c r="B43" s="63" t="s">
        <v>41</v>
      </c>
      <c r="C43" s="64"/>
      <c r="D43" s="65"/>
      <c r="E43" s="66"/>
      <c r="F43" s="67">
        <f>F44</f>
        <v>1600000</v>
      </c>
      <c r="G43" s="68"/>
      <c r="H43" s="68"/>
      <c r="I43" s="68">
        <f t="shared" si="10"/>
        <v>1600000</v>
      </c>
      <c r="J43" s="47"/>
    </row>
    <row r="44" spans="1:10" s="61" customFormat="1" ht="51" customHeight="1">
      <c r="A44" s="69"/>
      <c r="B44" s="75" t="s">
        <v>48</v>
      </c>
      <c r="C44" s="55" t="s">
        <v>27</v>
      </c>
      <c r="D44" s="76">
        <v>1</v>
      </c>
      <c r="E44" s="52">
        <v>1600000</v>
      </c>
      <c r="F44" s="54">
        <f>D44*E44</f>
        <v>1600000</v>
      </c>
      <c r="G44" s="70"/>
      <c r="H44" s="70"/>
      <c r="I44" s="79">
        <f>F44</f>
        <v>1600000</v>
      </c>
    </row>
    <row r="45" spans="1:10" s="19" customFormat="1" ht="15.75">
      <c r="A45" s="10"/>
      <c r="B45" s="10" t="s">
        <v>11</v>
      </c>
      <c r="C45" s="20"/>
      <c r="D45" s="21"/>
      <c r="E45" s="31"/>
      <c r="F45" s="31">
        <f>F7+F24</f>
        <v>28147000</v>
      </c>
      <c r="G45" s="31"/>
      <c r="H45" s="31"/>
      <c r="I45" s="31">
        <f>F45</f>
        <v>28147000</v>
      </c>
    </row>
    <row r="46" spans="1:10" ht="15.75">
      <c r="A46" s="88"/>
      <c r="B46" s="88"/>
      <c r="C46" s="88"/>
      <c r="D46" s="88"/>
      <c r="E46" s="88"/>
      <c r="F46" s="88"/>
      <c r="G46" s="88"/>
      <c r="H46" s="88"/>
      <c r="I46" s="88"/>
    </row>
    <row r="47" spans="1:10" ht="15.75">
      <c r="A47" s="89"/>
      <c r="B47" s="89"/>
      <c r="C47" s="89"/>
      <c r="D47" s="89"/>
      <c r="E47" s="89"/>
      <c r="F47" s="89"/>
      <c r="G47" s="89"/>
      <c r="H47" s="89"/>
      <c r="I47" s="89"/>
    </row>
    <row r="48" spans="1:10" ht="57" customHeight="1">
      <c r="A48" s="22"/>
      <c r="B48" s="91" t="s">
        <v>42</v>
      </c>
      <c r="C48" s="91"/>
      <c r="D48" s="91"/>
      <c r="E48" s="91"/>
      <c r="F48" s="91"/>
      <c r="G48" s="91"/>
      <c r="H48" s="91"/>
      <c r="I48" s="91"/>
    </row>
    <row r="49" spans="1:9" ht="15" customHeight="1">
      <c r="A49" s="90"/>
      <c r="B49" s="90"/>
      <c r="C49" s="90"/>
      <c r="D49" s="90"/>
      <c r="E49" s="90"/>
      <c r="F49" s="90"/>
      <c r="G49" s="90"/>
      <c r="H49" s="90"/>
      <c r="I49" s="90"/>
    </row>
    <row r="50" spans="1:9" ht="19.899999999999999" customHeight="1">
      <c r="A50" s="23"/>
      <c r="B50" s="71" t="s">
        <v>67</v>
      </c>
    </row>
    <row r="51" spans="1:9" ht="15.75">
      <c r="A51" s="24"/>
      <c r="B51" s="24" t="s">
        <v>68</v>
      </c>
      <c r="C51" s="24"/>
      <c r="D51" s="24"/>
      <c r="E51" s="24"/>
      <c r="F51" s="24"/>
      <c r="G51" s="24"/>
      <c r="H51" s="92" t="s">
        <v>44</v>
      </c>
      <c r="I51" s="92"/>
    </row>
    <row r="52" spans="1:9" ht="15.75">
      <c r="A52" s="89"/>
      <c r="B52" s="89"/>
      <c r="C52" s="89"/>
      <c r="D52" s="89"/>
      <c r="E52" s="89"/>
      <c r="F52" s="89"/>
      <c r="G52" s="89"/>
      <c r="H52" s="89"/>
      <c r="I52" s="89"/>
    </row>
    <row r="53" spans="1:9" ht="15.75">
      <c r="A53" s="22"/>
      <c r="B53" s="80" t="s">
        <v>56</v>
      </c>
    </row>
    <row r="54" spans="1:9" ht="15.75">
      <c r="A54" s="24"/>
      <c r="B54" s="81" t="s">
        <v>57</v>
      </c>
      <c r="C54" s="82"/>
      <c r="D54" s="24"/>
      <c r="E54" s="24"/>
      <c r="G54" s="24"/>
      <c r="H54" s="24"/>
      <c r="I54" s="24"/>
    </row>
    <row r="55" spans="1:9" ht="15.75">
      <c r="A55" s="24"/>
      <c r="B55" s="81" t="s">
        <v>58</v>
      </c>
      <c r="C55" s="82"/>
    </row>
    <row r="56" spans="1:9" ht="15.75">
      <c r="A56" s="24"/>
      <c r="B56" s="83" t="s">
        <v>59</v>
      </c>
      <c r="C56" s="82"/>
    </row>
    <row r="57" spans="1:9" ht="15.75">
      <c r="A57" s="24"/>
      <c r="B57" s="83" t="s">
        <v>60</v>
      </c>
      <c r="C57" s="82"/>
    </row>
    <row r="58" spans="1:9" ht="15.75">
      <c r="A58" s="24"/>
      <c r="B58" s="83" t="s">
        <v>61</v>
      </c>
    </row>
    <row r="59" spans="1:9" ht="15.75">
      <c r="A59" s="24"/>
      <c r="B59" s="83" t="s">
        <v>62</v>
      </c>
    </row>
    <row r="60" spans="1:9" ht="15.75">
      <c r="A60" s="25"/>
      <c r="B60" s="83" t="s">
        <v>63</v>
      </c>
      <c r="C60" s="82"/>
    </row>
    <row r="61" spans="1:9" ht="15.75">
      <c r="A61" s="24"/>
      <c r="B61" s="83" t="s">
        <v>64</v>
      </c>
      <c r="C61" s="82"/>
    </row>
    <row r="62" spans="1:9" ht="15.75">
      <c r="A62" s="24"/>
      <c r="B62" s="83" t="s">
        <v>65</v>
      </c>
      <c r="C62" s="84"/>
    </row>
    <row r="63" spans="1:9" ht="15.75">
      <c r="A63" s="24"/>
      <c r="B63" s="83" t="s">
        <v>66</v>
      </c>
      <c r="C63" s="84"/>
    </row>
    <row r="64" spans="1:9" ht="15.75">
      <c r="A64" s="24"/>
    </row>
    <row r="65" spans="1:1" ht="15.75">
      <c r="A65" s="24"/>
    </row>
    <row r="66" spans="1:1" ht="15.75">
      <c r="A66" s="24"/>
    </row>
    <row r="67" spans="1:1" ht="15.75">
      <c r="A67" s="24"/>
    </row>
    <row r="68" spans="1:1" ht="15.75">
      <c r="A68" s="24"/>
    </row>
    <row r="69" spans="1:1">
      <c r="A69" s="26"/>
    </row>
  </sheetData>
  <mergeCells count="15">
    <mergeCell ref="A46:I46"/>
    <mergeCell ref="A47:I47"/>
    <mergeCell ref="A49:I49"/>
    <mergeCell ref="A52:I52"/>
    <mergeCell ref="B48:I48"/>
    <mergeCell ref="H51:I51"/>
    <mergeCell ref="A5:A6"/>
    <mergeCell ref="G5:I5"/>
    <mergeCell ref="A1:I1"/>
    <mergeCell ref="A3:I3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ww</cp:lastModifiedBy>
  <cp:lastPrinted>2022-02-07T05:23:33Z</cp:lastPrinted>
  <dcterms:created xsi:type="dcterms:W3CDTF">2021-01-27T10:48:44Z</dcterms:created>
  <dcterms:modified xsi:type="dcterms:W3CDTF">2022-04-05T05:28:50Z</dcterms:modified>
</cp:coreProperties>
</file>