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yaziza\Desktop\ЦПГИ - BF Line 2023\"/>
    </mc:Choice>
  </mc:AlternateContent>
  <bookViews>
    <workbookView xWindow="-120" yWindow="-120" windowWidth="29040" windowHeight="15840" activeTab="2"/>
  </bookViews>
  <sheets>
    <sheet name="2023" sheetId="1" r:id="rId1"/>
    <sheet name="2024" sheetId="4" r:id="rId2"/>
    <sheet name="2025" sheetId="5" r:id="rId3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0" i="5" l="1"/>
  <c r="H40" i="5" s="1"/>
  <c r="F39" i="5"/>
  <c r="H39" i="5" s="1"/>
  <c r="F38" i="5"/>
  <c r="H38" i="5" s="1"/>
  <c r="H37" i="5"/>
  <c r="F37" i="5"/>
  <c r="F35" i="5"/>
  <c r="H35" i="5" s="1"/>
  <c r="F33" i="5"/>
  <c r="H33" i="5" s="1"/>
  <c r="E31" i="5"/>
  <c r="F31" i="5" s="1"/>
  <c r="H31" i="5" s="1"/>
  <c r="H27" i="5" s="1"/>
  <c r="H41" i="5" s="1"/>
  <c r="H30" i="5"/>
  <c r="F30" i="5"/>
  <c r="G28" i="5"/>
  <c r="G27" i="5" s="1"/>
  <c r="G41" i="5" s="1"/>
  <c r="F28" i="5"/>
  <c r="F27" i="5" s="1"/>
  <c r="F41" i="5" s="1"/>
  <c r="F26" i="5"/>
  <c r="H26" i="5" s="1"/>
  <c r="G25" i="5"/>
  <c r="F25" i="5"/>
  <c r="H25" i="5" s="1"/>
  <c r="H24" i="5"/>
  <c r="G24" i="5"/>
  <c r="F24" i="5"/>
  <c r="F23" i="5"/>
  <c r="H23" i="5" s="1"/>
  <c r="F22" i="5"/>
  <c r="G22" i="5" s="1"/>
  <c r="F21" i="5"/>
  <c r="G21" i="5" s="1"/>
  <c r="F20" i="5"/>
  <c r="H20" i="5" s="1"/>
  <c r="F19" i="5"/>
  <c r="H19" i="5" s="1"/>
  <c r="F18" i="5"/>
  <c r="H18" i="5" s="1"/>
  <c r="F17" i="5"/>
  <c r="H17" i="5" s="1"/>
  <c r="F16" i="5"/>
  <c r="H16" i="5" s="1"/>
  <c r="F15" i="5"/>
  <c r="H15" i="5" s="1"/>
  <c r="F14" i="5"/>
  <c r="G14" i="5" s="1"/>
  <c r="F13" i="5"/>
  <c r="G13" i="5" s="1"/>
  <c r="F12" i="5"/>
  <c r="G12" i="5" s="1"/>
  <c r="G11" i="5" s="1"/>
  <c r="G10" i="5" s="1"/>
  <c r="G40" i="4"/>
  <c r="F39" i="4"/>
  <c r="H39" i="4" s="1"/>
  <c r="H38" i="4"/>
  <c r="F38" i="4"/>
  <c r="F37" i="4"/>
  <c r="H37" i="4" s="1"/>
  <c r="F35" i="4"/>
  <c r="H35" i="4" s="1"/>
  <c r="F33" i="4"/>
  <c r="H33" i="4" s="1"/>
  <c r="F31" i="4"/>
  <c r="H31" i="4" s="1"/>
  <c r="E31" i="4"/>
  <c r="F30" i="4"/>
  <c r="H30" i="4" s="1"/>
  <c r="F28" i="4"/>
  <c r="H28" i="4" s="1"/>
  <c r="G27" i="4"/>
  <c r="F26" i="4"/>
  <c r="H26" i="4" s="1"/>
  <c r="G25" i="4"/>
  <c r="F25" i="4"/>
  <c r="H25" i="4" s="1"/>
  <c r="H24" i="4"/>
  <c r="G24" i="4"/>
  <c r="F24" i="4"/>
  <c r="F23" i="4"/>
  <c r="H23" i="4" s="1"/>
  <c r="F22" i="4"/>
  <c r="G22" i="4" s="1"/>
  <c r="F21" i="4"/>
  <c r="G21" i="4" s="1"/>
  <c r="F20" i="4"/>
  <c r="H20" i="4" s="1"/>
  <c r="F19" i="4"/>
  <c r="H19" i="4" s="1"/>
  <c r="F18" i="4"/>
  <c r="H18" i="4" s="1"/>
  <c r="F17" i="4"/>
  <c r="H17" i="4" s="1"/>
  <c r="F16" i="4"/>
  <c r="H16" i="4" s="1"/>
  <c r="F15" i="4"/>
  <c r="H15" i="4" s="1"/>
  <c r="H11" i="4" s="1"/>
  <c r="H10" i="4" s="1"/>
  <c r="F14" i="4"/>
  <c r="G14" i="4" s="1"/>
  <c r="F13" i="4"/>
  <c r="G13" i="4" s="1"/>
  <c r="F12" i="4"/>
  <c r="G12" i="4" s="1"/>
  <c r="G11" i="4" s="1"/>
  <c r="G10" i="4" s="1"/>
  <c r="G41" i="1"/>
  <c r="H41" i="1"/>
  <c r="F41" i="1"/>
  <c r="H40" i="1"/>
  <c r="F40" i="1"/>
  <c r="H39" i="1"/>
  <c r="F39" i="1"/>
  <c r="H38" i="1"/>
  <c r="F38" i="1"/>
  <c r="F36" i="1"/>
  <c r="H36" i="1" s="1"/>
  <c r="H34" i="1"/>
  <c r="F34" i="1"/>
  <c r="F33" i="1"/>
  <c r="H33" i="1" s="1"/>
  <c r="E31" i="1"/>
  <c r="F31" i="1" s="1"/>
  <c r="H31" i="1" s="1"/>
  <c r="F30" i="1"/>
  <c r="H30" i="1" s="1"/>
  <c r="F28" i="1"/>
  <c r="H28" i="1" s="1"/>
  <c r="G27" i="1"/>
  <c r="F26" i="1"/>
  <c r="H26" i="1" s="1"/>
  <c r="G25" i="1"/>
  <c r="F25" i="1"/>
  <c r="H25" i="1" s="1"/>
  <c r="G24" i="1"/>
  <c r="F24" i="1"/>
  <c r="F23" i="1"/>
  <c r="H23" i="1" s="1"/>
  <c r="F22" i="1"/>
  <c r="G22" i="1" s="1"/>
  <c r="F21" i="1"/>
  <c r="H21" i="1" s="1"/>
  <c r="F20" i="1"/>
  <c r="H20" i="1" s="1"/>
  <c r="F19" i="1"/>
  <c r="H19" i="1" s="1"/>
  <c r="F18" i="1"/>
  <c r="H18" i="1" s="1"/>
  <c r="F17" i="1"/>
  <c r="H17" i="1" s="1"/>
  <c r="F16" i="1"/>
  <c r="H16" i="1" s="1"/>
  <c r="F15" i="1"/>
  <c r="H15" i="1" s="1"/>
  <c r="F14" i="1"/>
  <c r="H14" i="1" s="1"/>
  <c r="F13" i="1"/>
  <c r="H13" i="1" s="1"/>
  <c r="F12" i="1"/>
  <c r="G12" i="1" s="1"/>
  <c r="H27" i="4" l="1"/>
  <c r="H40" i="4" s="1"/>
  <c r="F27" i="4"/>
  <c r="F40" i="4" s="1"/>
  <c r="H11" i="5"/>
  <c r="H10" i="5" s="1"/>
  <c r="F11" i="5"/>
  <c r="F10" i="5" s="1"/>
  <c r="F11" i="4"/>
  <c r="F10" i="4" s="1"/>
  <c r="H27" i="1"/>
  <c r="F27" i="1"/>
  <c r="G11" i="1"/>
  <c r="G10" i="1" s="1"/>
  <c r="H24" i="1"/>
  <c r="H11" i="1"/>
  <c r="F11" i="1"/>
  <c r="F10" i="1" s="1"/>
  <c r="H10" i="1" l="1"/>
</calcChain>
</file>

<file path=xl/sharedStrings.xml><?xml version="1.0" encoding="utf-8"?>
<sst xmlns="http://schemas.openxmlformats.org/spreadsheetml/2006/main" count="274" uniqueCount="69">
  <si>
    <t>№</t>
  </si>
  <si>
    <t>Статьи расходов</t>
  </si>
  <si>
    <t>Единица измерения</t>
  </si>
  <si>
    <t>Количество</t>
  </si>
  <si>
    <t>Стоимость, в тенге</t>
  </si>
  <si>
    <t>Всего, в тенге</t>
  </si>
  <si>
    <t>Источники финансирования</t>
  </si>
  <si>
    <t>Средства гранта</t>
  </si>
  <si>
    <r>
      <t xml:space="preserve">С Приложением № </t>
    </r>
    <r>
      <rPr>
        <sz val="12"/>
        <color theme="1"/>
        <rFont val="Times New Roman"/>
        <family val="1"/>
        <charset val="204"/>
      </rPr>
      <t xml:space="preserve">2 ознакомлен и согласен: </t>
    </r>
  </si>
  <si>
    <t>Грантополучатель:</t>
  </si>
  <si>
    <t xml:space="preserve">                                                        М.П.</t>
  </si>
  <si>
    <t>Грантодатель:</t>
  </si>
  <si>
    <t xml:space="preserve">НАО «Центр поддержки гражданских инициатив» </t>
  </si>
  <si>
    <t>Заявитель (собственный вклад)</t>
  </si>
  <si>
    <t>МП</t>
  </si>
  <si>
    <t>Директор Департамента управления проектами</t>
  </si>
  <si>
    <t>______________  Шамшадинова С.С.</t>
  </si>
  <si>
    <t>______________ Молдашева А.Е.</t>
  </si>
  <si>
    <t>Председатель Правления</t>
  </si>
  <si>
    <t>______________  А.К.Оспанова</t>
  </si>
  <si>
    <t>Заместитель Председателя Правления</t>
  </si>
  <si>
    <t>_______________ А.Б.Рахимжанов</t>
  </si>
  <si>
    <t>Административные затраты:</t>
  </si>
  <si>
    <t>-</t>
  </si>
  <si>
    <t>1) заработная плата, в том числе ( с учетом ИПН и пенс. взносов):</t>
  </si>
  <si>
    <t xml:space="preserve">Руководитель проекта </t>
  </si>
  <si>
    <t>Месяц</t>
  </si>
  <si>
    <t>Бухгалтер проекта</t>
  </si>
  <si>
    <t>IT специалист проекта</t>
  </si>
  <si>
    <t xml:space="preserve">Координатор проекта </t>
  </si>
  <si>
    <t>Психолог-консультант</t>
  </si>
  <si>
    <t xml:space="preserve">Психолог-консультант </t>
  </si>
  <si>
    <t xml:space="preserve">Психиатр психотрепапевт </t>
  </si>
  <si>
    <t>2) социальный налог и социальные отчисления</t>
  </si>
  <si>
    <t>3) обязательное медицинское страхование</t>
  </si>
  <si>
    <t>4) банковские услуги</t>
  </si>
  <si>
    <t>Прямые расходы</t>
  </si>
  <si>
    <t xml:space="preserve">1) расходы на канцелярские товары и расходные материалы для МФУ </t>
  </si>
  <si>
    <t>Мероприятие 2 Запуск сайта BF Line для самодиагностики и самообращения несовершеннолетними и молодыми людьми за психологической помощью. Оказание бесплатной психологической помощи.</t>
  </si>
  <si>
    <r>
      <rPr>
        <sz val="12"/>
        <color theme="1"/>
        <rFont val="Times New Roman"/>
        <family val="1"/>
        <charset val="204"/>
      </rPr>
      <t xml:space="preserve">1) расходы на обслуживание сервера и приобретение доменного имени </t>
    </r>
    <r>
      <rPr>
        <u/>
        <sz val="12"/>
        <color rgb="FF1155CC"/>
        <rFont val="Times New Roman"/>
        <family val="1"/>
        <charset val="204"/>
      </rPr>
      <t>bfline.org</t>
    </r>
  </si>
  <si>
    <t xml:space="preserve">2) расходы на услуги связи (7 номеров для исходящих звонков) </t>
  </si>
  <si>
    <t>Мероприятие 3 Организация информационной работы среди молодежи посредством социальных сетей: Tik-Tok, Instagram.</t>
  </si>
  <si>
    <t>1) услуги маркетинга, таргета, СММ менеджера</t>
  </si>
  <si>
    <t>Услуга</t>
  </si>
  <si>
    <t>2) услуги и работы юридических и физических лиц</t>
  </si>
  <si>
    <t>Мероприятие 4 Организация информационных семинаров для молодых людей в возрасте 15- 18 лет.</t>
  </si>
  <si>
    <t>1) расходы на платформу ZOOM для 3-х пользователей на 9 месяцев</t>
  </si>
  <si>
    <t xml:space="preserve">Мероприятие 5 Разработка методических рекомендации и проведение круглого стола в г. Астана </t>
  </si>
  <si>
    <t>1) аренда помещения и оборудования</t>
  </si>
  <si>
    <t>2) расходы по организации кофе-брэйка</t>
  </si>
  <si>
    <t xml:space="preserve">3) услуги по распечатке ролл-апа </t>
  </si>
  <si>
    <t>ИТОГО:</t>
  </si>
  <si>
    <t>Смета расходов социального проекта на апрель-декабрь 2023 год</t>
  </si>
  <si>
    <t>Президент КФ "Bilim Foundation"_________________ Айтмухамбетов Е.А.</t>
  </si>
  <si>
    <t>Грантополучатель: Корпоративный фонд "Bilim Foundation"</t>
  </si>
  <si>
    <t xml:space="preserve">                                                  (согласно заявке на предоставления государственных грантов)</t>
  </si>
  <si>
    <t>1)расходы на платформу ZOOM для 3-х пользователей на 9 месяцев</t>
  </si>
  <si>
    <t>Мероприятие 5 Разработка методических рекомендации и проведение круглого стола в г. Астана</t>
  </si>
  <si>
    <t>Смета расходов социального проекта на январь-декабрь 2024 год</t>
  </si>
  <si>
    <t>Главный менеджер Депаратмента управления проектами</t>
  </si>
  <si>
    <t>Байжиенова А.М.</t>
  </si>
  <si>
    <t>1) заработная плата, в том числе (с учетом ИПН и пенс.взносов):</t>
  </si>
  <si>
    <t>3) услуги дизайнера-верстальщика</t>
  </si>
  <si>
    <t>4) услуги передовчика и редактора</t>
  </si>
  <si>
    <t xml:space="preserve">5) услуги распечатки </t>
  </si>
  <si>
    <t>Смета расходов социального проекта на январь-декабрь 2025 год</t>
  </si>
  <si>
    <t>Приложение № 2 
к Договору о предоставлении государственного гранта 
от «10» апреля 2023 года №____</t>
  </si>
  <si>
    <t>Сумма гранта: 45 000 000 (сорок пять миллионов) тенге</t>
  </si>
  <si>
    <t xml:space="preserve">Тема гранта: «BF Line - служба психологической поддержки несовершеннолетних и молодых людей» по приоритетному направлению «Развитие культуры обращения за психологической помощью у молодых поколений»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</si>
</sst>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₽_-;\-* #,##0.00\ _₽_-;_-* &quot;-&quot;??\ _₽_-;_-@"/>
  </numFmts>
  <fonts count="10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u/>
      <sz val="12"/>
      <color rgb="FF1155CC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4F5F6"/>
        <bgColor indexed="64"/>
      </patternFill>
    </fill>
    <fill>
      <patternFill patternType="solid">
        <fgColor rgb="FFFFF2CC"/>
        <bgColor rgb="FFFFF2CC"/>
      </patternFill>
    </fill>
    <fill>
      <patternFill patternType="solid">
        <fgColor rgb="FFFFE599"/>
        <bgColor rgb="FFFFE599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 applyAlignment="1">
      <alignment horizontal="left" vertical="center" indent="15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 indent="10"/>
    </xf>
    <xf numFmtId="0" fontId="2" fillId="0" borderId="0" xfId="0" applyFont="1" applyAlignment="1">
      <alignment horizontal="left" vertical="center" wrapText="1" indent="10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2" fillId="3" borderId="3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vertical="center" wrapText="1"/>
    </xf>
    <xf numFmtId="164" fontId="2" fillId="3" borderId="3" xfId="0" applyNumberFormat="1" applyFont="1" applyFill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3" fillId="0" borderId="3" xfId="0" applyFont="1" applyBorder="1" applyAlignment="1">
      <alignment horizontal="left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top" wrapText="1"/>
    </xf>
    <xf numFmtId="0" fontId="1" fillId="4" borderId="3" xfId="0" applyFont="1" applyFill="1" applyBorder="1" applyAlignment="1">
      <alignment vertical="center" wrapText="1"/>
    </xf>
    <xf numFmtId="164" fontId="1" fillId="4" borderId="3" xfId="0" applyNumberFormat="1" applyFont="1" applyFill="1" applyBorder="1" applyAlignment="1">
      <alignment vertical="center" wrapText="1"/>
    </xf>
    <xf numFmtId="164" fontId="2" fillId="4" borderId="3" xfId="0" applyNumberFormat="1" applyFont="1" applyFill="1" applyBorder="1" applyAlignment="1">
      <alignment horizontal="center" vertical="center" wrapText="1"/>
    </xf>
    <xf numFmtId="0" fontId="5" fillId="0" borderId="0" xfId="0" applyFont="1" applyAlignment="1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7" fillId="0" borderId="5" xfId="0" applyFont="1" applyBorder="1"/>
    <xf numFmtId="0" fontId="7" fillId="0" borderId="6" xfId="0" applyFont="1" applyBorder="1"/>
    <xf numFmtId="0" fontId="2" fillId="4" borderId="4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bfline.org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bfline.org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bfline.or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7"/>
  <sheetViews>
    <sheetView view="pageBreakPreview" topLeftCell="A42" zoomScale="80" zoomScaleNormal="50" zoomScaleSheetLayoutView="80" workbookViewId="0">
      <selection activeCell="A7" sqref="A7:H7"/>
    </sheetView>
  </sheetViews>
  <sheetFormatPr defaultRowHeight="15" x14ac:dyDescent="0.25"/>
  <cols>
    <col min="1" max="1" width="5.85546875" customWidth="1"/>
    <col min="2" max="2" width="40.5703125" customWidth="1"/>
    <col min="3" max="3" width="15" customWidth="1"/>
    <col min="4" max="4" width="16.140625" customWidth="1"/>
    <col min="5" max="5" width="18" customWidth="1"/>
    <col min="6" max="6" width="19.28515625" customWidth="1"/>
    <col min="7" max="7" width="21.28515625" customWidth="1"/>
    <col min="8" max="8" width="26.140625" customWidth="1"/>
  </cols>
  <sheetData>
    <row r="1" spans="1:8" ht="53.25" customHeight="1" x14ac:dyDescent="0.25">
      <c r="A1" s="31" t="s">
        <v>66</v>
      </c>
      <c r="B1" s="31"/>
      <c r="C1" s="31"/>
      <c r="D1" s="31"/>
      <c r="E1" s="31"/>
      <c r="F1" s="31"/>
      <c r="G1" s="31"/>
      <c r="H1" s="31"/>
    </row>
    <row r="2" spans="1:8" ht="15.75" x14ac:dyDescent="0.25">
      <c r="A2" s="1"/>
    </row>
    <row r="3" spans="1:8" ht="18.75" x14ac:dyDescent="0.25">
      <c r="A3" s="32" t="s">
        <v>52</v>
      </c>
      <c r="B3" s="32"/>
      <c r="C3" s="32"/>
      <c r="D3" s="32"/>
      <c r="E3" s="32"/>
      <c r="F3" s="32"/>
      <c r="G3" s="32"/>
      <c r="H3" s="32"/>
    </row>
    <row r="4" spans="1:8" ht="18.75" x14ac:dyDescent="0.3">
      <c r="A4" s="2"/>
      <c r="B4" s="28" t="s">
        <v>55</v>
      </c>
    </row>
    <row r="5" spans="1:8" ht="18.75" x14ac:dyDescent="0.25">
      <c r="A5" s="33" t="s">
        <v>54</v>
      </c>
      <c r="B5" s="33"/>
      <c r="C5" s="33"/>
      <c r="D5" s="33"/>
      <c r="E5" s="33"/>
      <c r="F5" s="33"/>
      <c r="G5" s="33"/>
      <c r="H5" s="33"/>
    </row>
    <row r="6" spans="1:8" ht="38.25" customHeight="1" x14ac:dyDescent="0.25">
      <c r="A6" s="44" t="s">
        <v>68</v>
      </c>
      <c r="B6" s="44"/>
      <c r="C6" s="44"/>
      <c r="D6" s="44"/>
      <c r="E6" s="44"/>
      <c r="F6" s="44"/>
      <c r="G6" s="44"/>
      <c r="H6" s="44"/>
    </row>
    <row r="7" spans="1:8" ht="18.75" x14ac:dyDescent="0.25">
      <c r="A7" s="34" t="s">
        <v>67</v>
      </c>
      <c r="B7" s="34"/>
      <c r="C7" s="34"/>
      <c r="D7" s="34"/>
      <c r="E7" s="34"/>
      <c r="F7" s="34"/>
      <c r="G7" s="34"/>
      <c r="H7" s="34"/>
    </row>
    <row r="8" spans="1:8" ht="31.5" customHeight="1" x14ac:dyDescent="0.25">
      <c r="A8" s="30" t="s">
        <v>0</v>
      </c>
      <c r="B8" s="30" t="s">
        <v>1</v>
      </c>
      <c r="C8" s="30" t="s">
        <v>2</v>
      </c>
      <c r="D8" s="30" t="s">
        <v>3</v>
      </c>
      <c r="E8" s="30" t="s">
        <v>4</v>
      </c>
      <c r="F8" s="30" t="s">
        <v>5</v>
      </c>
      <c r="G8" s="30" t="s">
        <v>6</v>
      </c>
      <c r="H8" s="30"/>
    </row>
    <row r="9" spans="1:8" ht="47.25" x14ac:dyDescent="0.25">
      <c r="A9" s="30"/>
      <c r="B9" s="30"/>
      <c r="C9" s="30"/>
      <c r="D9" s="30"/>
      <c r="E9" s="30"/>
      <c r="F9" s="30"/>
      <c r="G9" s="29" t="s">
        <v>13</v>
      </c>
      <c r="H9" s="29" t="s">
        <v>7</v>
      </c>
    </row>
    <row r="10" spans="1:8" ht="15.75" x14ac:dyDescent="0.25">
      <c r="A10" s="12">
        <v>1</v>
      </c>
      <c r="B10" s="13" t="s">
        <v>22</v>
      </c>
      <c r="C10" s="14"/>
      <c r="D10" s="15" t="s">
        <v>23</v>
      </c>
      <c r="E10" s="15" t="s">
        <v>23</v>
      </c>
      <c r="F10" s="15">
        <f>F11+F24+F25+F26</f>
        <v>41797395</v>
      </c>
      <c r="G10" s="15">
        <f>G11+G24+G25</f>
        <v>10609929</v>
      </c>
      <c r="H10" s="15">
        <f>H11+H24+H25+H26</f>
        <v>31187466</v>
      </c>
    </row>
    <row r="11" spans="1:8" ht="31.5" x14ac:dyDescent="0.25">
      <c r="A11" s="16"/>
      <c r="B11" s="17" t="s">
        <v>24</v>
      </c>
      <c r="C11" s="16"/>
      <c r="D11" s="18" t="s">
        <v>23</v>
      </c>
      <c r="E11" s="18" t="s">
        <v>23</v>
      </c>
      <c r="F11" s="18">
        <f>SUM(F12:F23)</f>
        <v>38194695</v>
      </c>
      <c r="G11" s="18">
        <f>G12+G22</f>
        <v>9539019</v>
      </c>
      <c r="H11" s="18">
        <f>SUM(H12:H23)</f>
        <v>28655676</v>
      </c>
    </row>
    <row r="12" spans="1:8" ht="15.75" x14ac:dyDescent="0.25">
      <c r="A12" s="16"/>
      <c r="B12" s="19" t="s">
        <v>25</v>
      </c>
      <c r="C12" s="20" t="s">
        <v>26</v>
      </c>
      <c r="D12" s="21">
        <v>9</v>
      </c>
      <c r="E12" s="21">
        <v>750333</v>
      </c>
      <c r="F12" s="21">
        <f t="shared" ref="F12:F23" si="0">D12*E12</f>
        <v>6752997</v>
      </c>
      <c r="G12" s="21">
        <f>F12</f>
        <v>6752997</v>
      </c>
      <c r="H12" s="21"/>
    </row>
    <row r="13" spans="1:8" ht="15.75" x14ac:dyDescent="0.25">
      <c r="A13" s="16"/>
      <c r="B13" s="19" t="s">
        <v>27</v>
      </c>
      <c r="C13" s="20" t="s">
        <v>26</v>
      </c>
      <c r="D13" s="21">
        <v>9</v>
      </c>
      <c r="E13" s="21">
        <v>397942</v>
      </c>
      <c r="F13" s="21">
        <f t="shared" si="0"/>
        <v>3581478</v>
      </c>
      <c r="G13" s="21"/>
      <c r="H13" s="21">
        <f t="shared" ref="H13:H21" si="1">F13</f>
        <v>3581478</v>
      </c>
    </row>
    <row r="14" spans="1:8" ht="15.75" x14ac:dyDescent="0.25">
      <c r="A14" s="16"/>
      <c r="B14" s="19" t="s">
        <v>28</v>
      </c>
      <c r="C14" s="20" t="s">
        <v>26</v>
      </c>
      <c r="D14" s="21">
        <v>9</v>
      </c>
      <c r="E14" s="21">
        <v>435820</v>
      </c>
      <c r="F14" s="21">
        <f t="shared" si="0"/>
        <v>3922380</v>
      </c>
      <c r="G14" s="21"/>
      <c r="H14" s="21">
        <f t="shared" si="1"/>
        <v>3922380</v>
      </c>
    </row>
    <row r="15" spans="1:8" ht="15.75" x14ac:dyDescent="0.25">
      <c r="A15" s="20"/>
      <c r="B15" s="19" t="s">
        <v>29</v>
      </c>
      <c r="C15" s="20" t="s">
        <v>26</v>
      </c>
      <c r="D15" s="21">
        <v>9</v>
      </c>
      <c r="E15" s="21">
        <v>309558</v>
      </c>
      <c r="F15" s="21">
        <f t="shared" si="0"/>
        <v>2786022</v>
      </c>
      <c r="G15" s="21"/>
      <c r="H15" s="21">
        <f t="shared" si="1"/>
        <v>2786022</v>
      </c>
    </row>
    <row r="16" spans="1:8" ht="15.75" x14ac:dyDescent="0.25">
      <c r="A16" s="20"/>
      <c r="B16" s="19" t="s">
        <v>30</v>
      </c>
      <c r="C16" s="20" t="s">
        <v>26</v>
      </c>
      <c r="D16" s="21">
        <v>9</v>
      </c>
      <c r="E16" s="21">
        <v>309558</v>
      </c>
      <c r="F16" s="21">
        <f t="shared" si="0"/>
        <v>2786022</v>
      </c>
      <c r="G16" s="21"/>
      <c r="H16" s="21">
        <f t="shared" si="1"/>
        <v>2786022</v>
      </c>
    </row>
    <row r="17" spans="1:8" ht="15.75" x14ac:dyDescent="0.25">
      <c r="A17" s="20"/>
      <c r="B17" s="19" t="s">
        <v>31</v>
      </c>
      <c r="C17" s="20" t="s">
        <v>26</v>
      </c>
      <c r="D17" s="21">
        <v>9</v>
      </c>
      <c r="E17" s="21">
        <v>309558</v>
      </c>
      <c r="F17" s="21">
        <f t="shared" si="0"/>
        <v>2786022</v>
      </c>
      <c r="G17" s="21"/>
      <c r="H17" s="21">
        <f t="shared" si="1"/>
        <v>2786022</v>
      </c>
    </row>
    <row r="18" spans="1:8" ht="15.75" x14ac:dyDescent="0.25">
      <c r="A18" s="20"/>
      <c r="B18" s="19" t="s">
        <v>31</v>
      </c>
      <c r="C18" s="20" t="s">
        <v>26</v>
      </c>
      <c r="D18" s="21">
        <v>9</v>
      </c>
      <c r="E18" s="21">
        <v>309558</v>
      </c>
      <c r="F18" s="21">
        <f t="shared" si="0"/>
        <v>2786022</v>
      </c>
      <c r="G18" s="21"/>
      <c r="H18" s="21">
        <f t="shared" si="1"/>
        <v>2786022</v>
      </c>
    </row>
    <row r="19" spans="1:8" ht="15.75" x14ac:dyDescent="0.25">
      <c r="A19" s="20"/>
      <c r="B19" s="19" t="s">
        <v>31</v>
      </c>
      <c r="C19" s="20" t="s">
        <v>26</v>
      </c>
      <c r="D19" s="21">
        <v>9</v>
      </c>
      <c r="E19" s="21">
        <v>309558</v>
      </c>
      <c r="F19" s="21">
        <f t="shared" si="0"/>
        <v>2786022</v>
      </c>
      <c r="G19" s="21"/>
      <c r="H19" s="21">
        <f t="shared" si="1"/>
        <v>2786022</v>
      </c>
    </row>
    <row r="20" spans="1:8" ht="15.75" x14ac:dyDescent="0.25">
      <c r="A20" s="20"/>
      <c r="B20" s="19" t="s">
        <v>31</v>
      </c>
      <c r="C20" s="20" t="s">
        <v>26</v>
      </c>
      <c r="D20" s="21">
        <v>9</v>
      </c>
      <c r="E20" s="21">
        <v>309558</v>
      </c>
      <c r="F20" s="21">
        <f t="shared" si="0"/>
        <v>2786022</v>
      </c>
      <c r="G20" s="21"/>
      <c r="H20" s="21">
        <f t="shared" si="1"/>
        <v>2786022</v>
      </c>
    </row>
    <row r="21" spans="1:8" ht="15.75" x14ac:dyDescent="0.25">
      <c r="A21" s="20"/>
      <c r="B21" s="19" t="s">
        <v>31</v>
      </c>
      <c r="C21" s="20" t="s">
        <v>26</v>
      </c>
      <c r="D21" s="21">
        <v>9</v>
      </c>
      <c r="E21" s="21">
        <v>309558</v>
      </c>
      <c r="F21" s="21">
        <f t="shared" si="0"/>
        <v>2786022</v>
      </c>
      <c r="G21" s="21"/>
      <c r="H21" s="21">
        <f t="shared" si="1"/>
        <v>2786022</v>
      </c>
    </row>
    <row r="22" spans="1:8" ht="15.75" x14ac:dyDescent="0.25">
      <c r="A22" s="20"/>
      <c r="B22" s="19" t="s">
        <v>31</v>
      </c>
      <c r="C22" s="20" t="s">
        <v>26</v>
      </c>
      <c r="D22" s="21">
        <v>9</v>
      </c>
      <c r="E22" s="21">
        <v>309558</v>
      </c>
      <c r="F22" s="21">
        <f t="shared" si="0"/>
        <v>2786022</v>
      </c>
      <c r="G22" s="21">
        <f>F22</f>
        <v>2786022</v>
      </c>
      <c r="H22" s="21"/>
    </row>
    <row r="23" spans="1:8" ht="15.75" x14ac:dyDescent="0.25">
      <c r="A23" s="20"/>
      <c r="B23" s="19" t="s">
        <v>32</v>
      </c>
      <c r="C23" s="20" t="s">
        <v>26</v>
      </c>
      <c r="D23" s="21">
        <v>9</v>
      </c>
      <c r="E23" s="21">
        <v>183296</v>
      </c>
      <c r="F23" s="21">
        <f t="shared" si="0"/>
        <v>1649664</v>
      </c>
      <c r="G23" s="21"/>
      <c r="H23" s="21">
        <f>F23</f>
        <v>1649664</v>
      </c>
    </row>
    <row r="24" spans="1:8" ht="31.5" x14ac:dyDescent="0.25">
      <c r="A24" s="16"/>
      <c r="B24" s="17" t="s">
        <v>33</v>
      </c>
      <c r="C24" s="22" t="s">
        <v>26</v>
      </c>
      <c r="D24" s="21">
        <v>9</v>
      </c>
      <c r="E24" s="18">
        <v>188543</v>
      </c>
      <c r="F24" s="18">
        <f>D24*E24+798327</f>
        <v>2495214</v>
      </c>
      <c r="G24" s="21">
        <f>D24*(17150+45674+9752+16127)</f>
        <v>798327</v>
      </c>
      <c r="H24" s="18">
        <f t="shared" ref="H24:H25" si="2">F24-G24</f>
        <v>1696887</v>
      </c>
    </row>
    <row r="25" spans="1:8" ht="31.5" x14ac:dyDescent="0.25">
      <c r="A25" s="16"/>
      <c r="B25" s="17" t="s">
        <v>34</v>
      </c>
      <c r="C25" s="22" t="s">
        <v>26</v>
      </c>
      <c r="D25" s="21">
        <v>9</v>
      </c>
      <c r="E25" s="18">
        <v>67660</v>
      </c>
      <c r="F25" s="18">
        <f>D25*E25+272583</f>
        <v>881523</v>
      </c>
      <c r="G25" s="21">
        <f>D25*(21000+9287)</f>
        <v>272583</v>
      </c>
      <c r="H25" s="18">
        <f t="shared" si="2"/>
        <v>608940</v>
      </c>
    </row>
    <row r="26" spans="1:8" ht="15.75" x14ac:dyDescent="0.25">
      <c r="A26" s="16"/>
      <c r="B26" s="17" t="s">
        <v>35</v>
      </c>
      <c r="C26" s="22" t="s">
        <v>26</v>
      </c>
      <c r="D26" s="21">
        <v>9</v>
      </c>
      <c r="E26" s="18">
        <v>25107</v>
      </c>
      <c r="F26" s="18">
        <f>D26*E26</f>
        <v>225963</v>
      </c>
      <c r="G26" s="21"/>
      <c r="H26" s="18">
        <f>F26</f>
        <v>225963</v>
      </c>
    </row>
    <row r="27" spans="1:8" ht="15.75" x14ac:dyDescent="0.25">
      <c r="A27" s="12">
        <v>2</v>
      </c>
      <c r="B27" s="13" t="s">
        <v>36</v>
      </c>
      <c r="C27" s="12"/>
      <c r="D27" s="15"/>
      <c r="E27" s="15"/>
      <c r="F27" s="15">
        <f t="shared" ref="F27:H27" si="3">SUM(F28:F40)</f>
        <v>13812534</v>
      </c>
      <c r="G27" s="15">
        <f t="shared" si="3"/>
        <v>0</v>
      </c>
      <c r="H27" s="15">
        <f t="shared" si="3"/>
        <v>13812534</v>
      </c>
    </row>
    <row r="28" spans="1:8" ht="31.5" x14ac:dyDescent="0.25">
      <c r="A28" s="16"/>
      <c r="B28" s="19" t="s">
        <v>37</v>
      </c>
      <c r="C28" s="20" t="s">
        <v>26</v>
      </c>
      <c r="D28" s="21">
        <v>4</v>
      </c>
      <c r="E28" s="21">
        <v>100000</v>
      </c>
      <c r="F28" s="21">
        <f>D28*E28</f>
        <v>400000</v>
      </c>
      <c r="G28" s="21"/>
      <c r="H28" s="21">
        <f>F28</f>
        <v>400000</v>
      </c>
    </row>
    <row r="29" spans="1:8" ht="71.25" customHeight="1" x14ac:dyDescent="0.25">
      <c r="A29" s="16"/>
      <c r="B29" s="38" t="s">
        <v>38</v>
      </c>
      <c r="C29" s="39"/>
      <c r="D29" s="40"/>
      <c r="E29" s="21"/>
      <c r="F29" s="21"/>
      <c r="G29" s="21"/>
      <c r="H29" s="21"/>
    </row>
    <row r="30" spans="1:8" ht="47.25" x14ac:dyDescent="0.25">
      <c r="A30" s="16"/>
      <c r="B30" s="23" t="s">
        <v>39</v>
      </c>
      <c r="C30" s="20" t="s">
        <v>26</v>
      </c>
      <c r="D30" s="21">
        <v>9</v>
      </c>
      <c r="E30" s="21">
        <v>300000</v>
      </c>
      <c r="F30" s="21">
        <f t="shared" ref="F30:F31" si="4">D30*E30</f>
        <v>2700000</v>
      </c>
      <c r="G30" s="21"/>
      <c r="H30" s="21">
        <f t="shared" ref="H30:H31" si="5">F30</f>
        <v>2700000</v>
      </c>
    </row>
    <row r="31" spans="1:8" ht="31.5" x14ac:dyDescent="0.25">
      <c r="A31" s="16"/>
      <c r="B31" s="19" t="s">
        <v>40</v>
      </c>
      <c r="C31" s="20" t="s">
        <v>26</v>
      </c>
      <c r="D31" s="21">
        <v>9</v>
      </c>
      <c r="E31" s="21">
        <f>5600*7+4400</f>
        <v>43600</v>
      </c>
      <c r="F31" s="21">
        <f t="shared" si="4"/>
        <v>392400</v>
      </c>
      <c r="G31" s="21"/>
      <c r="H31" s="21">
        <f t="shared" si="5"/>
        <v>392400</v>
      </c>
    </row>
    <row r="32" spans="1:8" ht="45" customHeight="1" x14ac:dyDescent="0.25">
      <c r="A32" s="16"/>
      <c r="B32" s="38" t="s">
        <v>41</v>
      </c>
      <c r="C32" s="39"/>
      <c r="D32" s="40"/>
      <c r="E32" s="21"/>
      <c r="F32" s="21"/>
      <c r="G32" s="21"/>
      <c r="H32" s="21"/>
    </row>
    <row r="33" spans="1:8" ht="31.5" x14ac:dyDescent="0.25">
      <c r="A33" s="16"/>
      <c r="B33" s="19" t="s">
        <v>42</v>
      </c>
      <c r="C33" s="20" t="s">
        <v>43</v>
      </c>
      <c r="D33" s="21">
        <v>9</v>
      </c>
      <c r="E33" s="21">
        <v>1000000</v>
      </c>
      <c r="F33" s="21">
        <f>D33*E33</f>
        <v>9000000</v>
      </c>
      <c r="G33" s="21"/>
      <c r="H33" s="21">
        <f t="shared" ref="H33:H34" si="6">F33</f>
        <v>9000000</v>
      </c>
    </row>
    <row r="34" spans="1:8" ht="31.5" x14ac:dyDescent="0.25">
      <c r="A34" s="16"/>
      <c r="B34" s="19" t="s">
        <v>44</v>
      </c>
      <c r="C34" s="20" t="s">
        <v>43</v>
      </c>
      <c r="D34" s="21">
        <v>1</v>
      </c>
      <c r="E34" s="21">
        <v>640134</v>
      </c>
      <c r="F34" s="21">
        <f>E34</f>
        <v>640134</v>
      </c>
      <c r="G34" s="21"/>
      <c r="H34" s="21">
        <f t="shared" si="6"/>
        <v>640134</v>
      </c>
    </row>
    <row r="35" spans="1:8" ht="38.25" customHeight="1" x14ac:dyDescent="0.25">
      <c r="A35" s="16"/>
      <c r="B35" s="38" t="s">
        <v>45</v>
      </c>
      <c r="C35" s="39"/>
      <c r="D35" s="40"/>
      <c r="E35" s="21"/>
      <c r="F35" s="21"/>
      <c r="G35" s="21"/>
      <c r="H35" s="21"/>
    </row>
    <row r="36" spans="1:8" ht="31.5" x14ac:dyDescent="0.25">
      <c r="A36" s="16"/>
      <c r="B36" s="19" t="s">
        <v>46</v>
      </c>
      <c r="C36" s="20" t="s">
        <v>43</v>
      </c>
      <c r="D36" s="21">
        <v>1</v>
      </c>
      <c r="E36" s="21">
        <v>210000</v>
      </c>
      <c r="F36" s="21">
        <f>D36*E36</f>
        <v>210000</v>
      </c>
      <c r="G36" s="21"/>
      <c r="H36" s="21">
        <f>F36</f>
        <v>210000</v>
      </c>
    </row>
    <row r="37" spans="1:8" ht="45" customHeight="1" x14ac:dyDescent="0.25">
      <c r="A37" s="16"/>
      <c r="B37" s="38" t="s">
        <v>47</v>
      </c>
      <c r="C37" s="39"/>
      <c r="D37" s="40"/>
      <c r="E37" s="21"/>
      <c r="F37" s="21"/>
      <c r="G37" s="21"/>
      <c r="H37" s="21"/>
    </row>
    <row r="38" spans="1:8" ht="15.75" x14ac:dyDescent="0.25">
      <c r="A38" s="16"/>
      <c r="B38" s="24" t="s">
        <v>48</v>
      </c>
      <c r="C38" s="20" t="s">
        <v>43</v>
      </c>
      <c r="D38" s="21">
        <v>1</v>
      </c>
      <c r="E38" s="21">
        <v>300000</v>
      </c>
      <c r="F38" s="21">
        <f t="shared" ref="F38:F40" si="7">D38*E38</f>
        <v>300000</v>
      </c>
      <c r="G38" s="21"/>
      <c r="H38" s="21">
        <f>F38</f>
        <v>300000</v>
      </c>
    </row>
    <row r="39" spans="1:8" ht="31.5" x14ac:dyDescent="0.25">
      <c r="A39" s="16"/>
      <c r="B39" s="19" t="s">
        <v>49</v>
      </c>
      <c r="C39" s="20" t="s">
        <v>43</v>
      </c>
      <c r="D39" s="21">
        <v>1</v>
      </c>
      <c r="E39" s="21">
        <v>150000</v>
      </c>
      <c r="F39" s="21">
        <f t="shared" si="7"/>
        <v>150000</v>
      </c>
      <c r="G39" s="21"/>
      <c r="H39" s="21">
        <f>E39</f>
        <v>150000</v>
      </c>
    </row>
    <row r="40" spans="1:8" ht="15.75" x14ac:dyDescent="0.25">
      <c r="A40" s="16"/>
      <c r="B40" s="19" t="s">
        <v>50</v>
      </c>
      <c r="C40" s="20" t="s">
        <v>43</v>
      </c>
      <c r="D40" s="21">
        <v>1</v>
      </c>
      <c r="E40" s="21">
        <v>20000</v>
      </c>
      <c r="F40" s="21">
        <f t="shared" si="7"/>
        <v>20000</v>
      </c>
      <c r="G40" s="21"/>
      <c r="H40" s="21">
        <f>F40</f>
        <v>20000</v>
      </c>
    </row>
    <row r="41" spans="1:8" ht="15.75" x14ac:dyDescent="0.25">
      <c r="A41" s="41" t="s">
        <v>51</v>
      </c>
      <c r="B41" s="40"/>
      <c r="C41" s="25"/>
      <c r="D41" s="26"/>
      <c r="E41" s="26"/>
      <c r="F41" s="27">
        <f t="shared" ref="F41" si="8">F10+F27</f>
        <v>55609929</v>
      </c>
      <c r="G41" s="27">
        <f>G10+G27</f>
        <v>10609929</v>
      </c>
      <c r="H41" s="27">
        <f>H27+H10</f>
        <v>45000000</v>
      </c>
    </row>
    <row r="42" spans="1:8" ht="15.75" x14ac:dyDescent="0.25">
      <c r="A42" s="36" t="s">
        <v>8</v>
      </c>
      <c r="B42" s="36"/>
      <c r="C42" s="36"/>
      <c r="D42" s="36"/>
      <c r="E42" s="36"/>
      <c r="F42" s="36"/>
      <c r="G42" s="36"/>
      <c r="H42" s="36"/>
    </row>
    <row r="43" spans="1:8" ht="15.75" x14ac:dyDescent="0.25">
      <c r="A43" s="35" t="s">
        <v>9</v>
      </c>
      <c r="B43" s="35"/>
      <c r="C43" s="35"/>
      <c r="D43" s="35"/>
      <c r="E43" s="35"/>
      <c r="F43" s="35"/>
      <c r="G43" s="35"/>
      <c r="H43" s="35"/>
    </row>
    <row r="44" spans="1:8" ht="15.75" x14ac:dyDescent="0.25">
      <c r="A44" s="6"/>
    </row>
    <row r="45" spans="1:8" ht="15.75" customHeight="1" x14ac:dyDescent="0.25">
      <c r="A45" s="37" t="s">
        <v>53</v>
      </c>
      <c r="B45" s="37"/>
      <c r="C45" s="37"/>
      <c r="D45" s="37"/>
      <c r="E45" s="37"/>
      <c r="F45" s="37"/>
      <c r="G45" s="37"/>
      <c r="H45" s="37"/>
    </row>
    <row r="46" spans="1:8" ht="15.75" x14ac:dyDescent="0.25">
      <c r="A46" s="10"/>
      <c r="B46" s="10" t="s">
        <v>14</v>
      </c>
      <c r="C46" s="10"/>
      <c r="D46" s="10"/>
      <c r="E46" s="10"/>
      <c r="F46" s="10"/>
      <c r="G46" s="10"/>
      <c r="H46" s="10"/>
    </row>
    <row r="47" spans="1:8" ht="21" customHeight="1" x14ac:dyDescent="0.25">
      <c r="A47" s="7" t="s">
        <v>10</v>
      </c>
    </row>
    <row r="48" spans="1:8" ht="15.75" x14ac:dyDescent="0.25">
      <c r="A48" s="35"/>
      <c r="B48" s="35"/>
      <c r="C48" s="35"/>
      <c r="D48" s="35"/>
      <c r="E48" s="35"/>
      <c r="F48" s="35"/>
      <c r="G48" s="35"/>
      <c r="H48" s="35"/>
    </row>
    <row r="49" spans="1:8" ht="15.75" x14ac:dyDescent="0.25">
      <c r="A49" s="35" t="s">
        <v>11</v>
      </c>
      <c r="B49" s="35"/>
      <c r="C49" s="35"/>
      <c r="D49" s="35"/>
      <c r="E49" s="35"/>
      <c r="F49" s="35"/>
      <c r="G49" s="35"/>
      <c r="H49" s="35"/>
    </row>
    <row r="50" spans="1:8" ht="15.75" x14ac:dyDescent="0.25">
      <c r="A50" s="6"/>
    </row>
    <row r="51" spans="1:8" ht="15.75" x14ac:dyDescent="0.25">
      <c r="A51" s="35" t="s">
        <v>12</v>
      </c>
      <c r="B51" s="35"/>
      <c r="C51" s="35"/>
      <c r="D51" s="35"/>
      <c r="E51" s="35"/>
      <c r="F51" s="35"/>
      <c r="G51" s="35"/>
      <c r="H51" s="35"/>
    </row>
    <row r="52" spans="1:8" ht="15.75" x14ac:dyDescent="0.25">
      <c r="A52" s="9"/>
      <c r="B52" s="9"/>
      <c r="C52" s="9"/>
      <c r="D52" s="9"/>
      <c r="E52" s="9"/>
      <c r="F52" s="9"/>
      <c r="G52" s="9"/>
      <c r="H52" s="9"/>
    </row>
    <row r="53" spans="1:8" ht="15.75" x14ac:dyDescent="0.25">
      <c r="A53" s="9" t="s">
        <v>18</v>
      </c>
      <c r="B53" s="9"/>
      <c r="C53" s="9"/>
      <c r="D53" s="9"/>
      <c r="E53" s="9"/>
      <c r="F53" s="9"/>
      <c r="G53" s="9"/>
      <c r="H53" s="9"/>
    </row>
    <row r="54" spans="1:8" ht="15.75" x14ac:dyDescent="0.25">
      <c r="A54" s="9"/>
      <c r="B54" s="9"/>
      <c r="C54" s="9"/>
      <c r="D54" s="9"/>
      <c r="E54" s="9"/>
      <c r="F54" s="9"/>
      <c r="G54" s="9"/>
      <c r="H54" s="9"/>
    </row>
    <row r="55" spans="1:8" ht="15.75" x14ac:dyDescent="0.25">
      <c r="A55" s="9" t="s">
        <v>19</v>
      </c>
      <c r="B55" s="9"/>
      <c r="C55" s="9"/>
      <c r="D55" s="9"/>
      <c r="E55" s="9"/>
      <c r="F55" s="9"/>
      <c r="G55" s="9"/>
      <c r="H55" s="9"/>
    </row>
    <row r="56" spans="1:8" ht="15.75" x14ac:dyDescent="0.25">
      <c r="A56" s="9"/>
      <c r="B56" s="9" t="s">
        <v>14</v>
      </c>
      <c r="C56" s="9"/>
      <c r="D56" s="9"/>
      <c r="E56" s="9"/>
      <c r="F56" s="9"/>
      <c r="G56" s="9"/>
      <c r="H56" s="9"/>
    </row>
    <row r="57" spans="1:8" ht="15.75" x14ac:dyDescent="0.25">
      <c r="A57" s="8" t="s">
        <v>20</v>
      </c>
      <c r="B57" s="8"/>
      <c r="C57" s="8"/>
      <c r="D57" s="8"/>
      <c r="E57" s="8"/>
      <c r="F57" s="8"/>
      <c r="G57" s="8"/>
      <c r="H57" s="8"/>
    </row>
    <row r="58" spans="1:8" ht="15.75" x14ac:dyDescent="0.25">
      <c r="A58" s="8" t="s">
        <v>21</v>
      </c>
      <c r="B58" s="8"/>
      <c r="C58" s="8"/>
      <c r="D58" s="8"/>
      <c r="E58" s="8"/>
      <c r="F58" s="8"/>
      <c r="G58" s="8"/>
      <c r="H58" s="8"/>
    </row>
    <row r="59" spans="1:8" ht="15.75" x14ac:dyDescent="0.25">
      <c r="A59" s="5"/>
    </row>
    <row r="60" spans="1:8" ht="15.75" x14ac:dyDescent="0.25">
      <c r="A60" s="5" t="s">
        <v>15</v>
      </c>
    </row>
    <row r="61" spans="1:8" ht="15.75" x14ac:dyDescent="0.25">
      <c r="A61" s="5"/>
    </row>
    <row r="62" spans="1:8" ht="15.75" x14ac:dyDescent="0.25">
      <c r="A62" s="5" t="s">
        <v>16</v>
      </c>
    </row>
    <row r="63" spans="1:8" ht="15.75" x14ac:dyDescent="0.25">
      <c r="A63" s="4"/>
    </row>
    <row r="64" spans="1:8" ht="15.75" x14ac:dyDescent="0.25">
      <c r="A64" s="5" t="s">
        <v>59</v>
      </c>
    </row>
    <row r="65" spans="1:2" ht="15.75" x14ac:dyDescent="0.25">
      <c r="A65" s="5"/>
    </row>
    <row r="66" spans="1:2" ht="15.75" x14ac:dyDescent="0.25">
      <c r="A66" s="5" t="s">
        <v>17</v>
      </c>
      <c r="B66" s="11" t="s">
        <v>60</v>
      </c>
    </row>
    <row r="67" spans="1:2" x14ac:dyDescent="0.25">
      <c r="A67" s="3"/>
    </row>
  </sheetData>
  <mergeCells count="23">
    <mergeCell ref="B29:D29"/>
    <mergeCell ref="B32:D32"/>
    <mergeCell ref="B35:D35"/>
    <mergeCell ref="B37:D37"/>
    <mergeCell ref="A41:B41"/>
    <mergeCell ref="A51:H51"/>
    <mergeCell ref="A42:H42"/>
    <mergeCell ref="A43:H43"/>
    <mergeCell ref="A45:H45"/>
    <mergeCell ref="A48:H48"/>
    <mergeCell ref="A49:H49"/>
    <mergeCell ref="A8:A9"/>
    <mergeCell ref="A1:H1"/>
    <mergeCell ref="A3:H3"/>
    <mergeCell ref="A5:H5"/>
    <mergeCell ref="A6:H6"/>
    <mergeCell ref="A7:H7"/>
    <mergeCell ref="B8:B9"/>
    <mergeCell ref="C8:C9"/>
    <mergeCell ref="D8:D9"/>
    <mergeCell ref="E8:E9"/>
    <mergeCell ref="F8:F9"/>
    <mergeCell ref="G8:H8"/>
  </mergeCells>
  <hyperlinks>
    <hyperlink ref="B30" r:id="rId1"/>
  </hyperlinks>
  <pageMargins left="0.7" right="0.7" top="0.75" bottom="0.75" header="0.3" footer="0.3"/>
  <pageSetup paperSize="9" scale="50" orientation="portrait" horizontalDpi="300" verticalDpi="3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6"/>
  <sheetViews>
    <sheetView view="pageBreakPreview" topLeftCell="A41" zoomScale="70" zoomScaleNormal="50" zoomScaleSheetLayoutView="70" workbookViewId="0">
      <selection activeCell="J9" sqref="J9"/>
    </sheetView>
  </sheetViews>
  <sheetFormatPr defaultRowHeight="15" x14ac:dyDescent="0.25"/>
  <cols>
    <col min="1" max="1" width="5.85546875" customWidth="1"/>
    <col min="2" max="2" width="40.5703125" customWidth="1"/>
    <col min="3" max="3" width="15" customWidth="1"/>
    <col min="4" max="4" width="16.140625" customWidth="1"/>
    <col min="5" max="5" width="22.42578125" customWidth="1"/>
    <col min="6" max="6" width="22.85546875" customWidth="1"/>
    <col min="7" max="7" width="20.28515625" customWidth="1"/>
    <col min="8" max="8" width="25.28515625" customWidth="1"/>
  </cols>
  <sheetData>
    <row r="1" spans="1:8" ht="53.25" customHeight="1" x14ac:dyDescent="0.25">
      <c r="A1" s="31" t="s">
        <v>66</v>
      </c>
      <c r="B1" s="31"/>
      <c r="C1" s="31"/>
      <c r="D1" s="31"/>
      <c r="E1" s="31"/>
      <c r="F1" s="31"/>
      <c r="G1" s="31"/>
      <c r="H1" s="31"/>
    </row>
    <row r="2" spans="1:8" ht="15.75" x14ac:dyDescent="0.25">
      <c r="A2" s="1"/>
    </row>
    <row r="3" spans="1:8" ht="18.75" x14ac:dyDescent="0.25">
      <c r="A3" s="32" t="s">
        <v>58</v>
      </c>
      <c r="B3" s="32"/>
      <c r="C3" s="32"/>
      <c r="D3" s="32"/>
      <c r="E3" s="32"/>
      <c r="F3" s="32"/>
      <c r="G3" s="32"/>
      <c r="H3" s="32"/>
    </row>
    <row r="4" spans="1:8" ht="18.75" x14ac:dyDescent="0.3">
      <c r="A4" s="2"/>
      <c r="B4" s="28" t="s">
        <v>55</v>
      </c>
    </row>
    <row r="5" spans="1:8" ht="18.75" x14ac:dyDescent="0.25">
      <c r="A5" s="33" t="s">
        <v>54</v>
      </c>
      <c r="B5" s="33"/>
      <c r="C5" s="33"/>
      <c r="D5" s="33"/>
      <c r="E5" s="33"/>
      <c r="F5" s="33"/>
      <c r="G5" s="33"/>
      <c r="H5" s="33"/>
    </row>
    <row r="6" spans="1:8" ht="40.5" customHeight="1" x14ac:dyDescent="0.25">
      <c r="A6" s="44" t="s">
        <v>68</v>
      </c>
      <c r="B6" s="44"/>
      <c r="C6" s="44"/>
      <c r="D6" s="44"/>
      <c r="E6" s="44"/>
      <c r="F6" s="44"/>
      <c r="G6" s="44"/>
      <c r="H6" s="44"/>
    </row>
    <row r="7" spans="1:8" ht="18.75" x14ac:dyDescent="0.25">
      <c r="A7" s="34" t="s">
        <v>67</v>
      </c>
      <c r="B7" s="34"/>
      <c r="C7" s="34"/>
      <c r="D7" s="34"/>
      <c r="E7" s="34"/>
      <c r="F7" s="34"/>
      <c r="G7" s="34"/>
      <c r="H7" s="34"/>
    </row>
    <row r="8" spans="1:8" ht="31.5" customHeight="1" x14ac:dyDescent="0.25">
      <c r="A8" s="30" t="s">
        <v>0</v>
      </c>
      <c r="B8" s="30" t="s">
        <v>1</v>
      </c>
      <c r="C8" s="30" t="s">
        <v>2</v>
      </c>
      <c r="D8" s="30" t="s">
        <v>3</v>
      </c>
      <c r="E8" s="30" t="s">
        <v>4</v>
      </c>
      <c r="F8" s="30" t="s">
        <v>5</v>
      </c>
      <c r="G8" s="30" t="s">
        <v>6</v>
      </c>
      <c r="H8" s="30"/>
    </row>
    <row r="9" spans="1:8" ht="47.25" x14ac:dyDescent="0.25">
      <c r="A9" s="30"/>
      <c r="B9" s="30"/>
      <c r="C9" s="30"/>
      <c r="D9" s="30"/>
      <c r="E9" s="30"/>
      <c r="F9" s="30"/>
      <c r="G9" s="29" t="s">
        <v>13</v>
      </c>
      <c r="H9" s="29" t="s">
        <v>7</v>
      </c>
    </row>
    <row r="10" spans="1:8" ht="15.75" x14ac:dyDescent="0.25">
      <c r="A10" s="12">
        <v>1</v>
      </c>
      <c r="B10" s="13" t="s">
        <v>22</v>
      </c>
      <c r="C10" s="14"/>
      <c r="D10" s="15" t="s">
        <v>23</v>
      </c>
      <c r="E10" s="15" t="s">
        <v>23</v>
      </c>
      <c r="F10" s="15">
        <f>F11+F24+F25+F26</f>
        <v>57643470</v>
      </c>
      <c r="G10" s="15">
        <f>G11+G24+G25</f>
        <v>29003004</v>
      </c>
      <c r="H10" s="15">
        <f>H11+H24+H25+H26</f>
        <v>28640466</v>
      </c>
    </row>
    <row r="11" spans="1:8" ht="31.5" x14ac:dyDescent="0.25">
      <c r="A11" s="16"/>
      <c r="B11" s="17" t="s">
        <v>24</v>
      </c>
      <c r="C11" s="16"/>
      <c r="D11" s="18" t="s">
        <v>23</v>
      </c>
      <c r="E11" s="18" t="s">
        <v>23</v>
      </c>
      <c r="F11" s="18">
        <f t="shared" ref="F11:H11" si="0">SUM(F12:F23)</f>
        <v>51683004</v>
      </c>
      <c r="G11" s="18">
        <f t="shared" si="0"/>
        <v>26438532</v>
      </c>
      <c r="H11" s="18">
        <f t="shared" si="0"/>
        <v>25244472</v>
      </c>
    </row>
    <row r="12" spans="1:8" ht="15.75" x14ac:dyDescent="0.25">
      <c r="A12" s="16"/>
      <c r="B12" s="19" t="s">
        <v>25</v>
      </c>
      <c r="C12" s="20" t="s">
        <v>26</v>
      </c>
      <c r="D12" s="21">
        <v>12</v>
      </c>
      <c r="E12" s="21">
        <v>750333</v>
      </c>
      <c r="F12" s="21">
        <f t="shared" ref="F12:F23" si="1">D12*E12</f>
        <v>9003996</v>
      </c>
      <c r="G12" s="21">
        <f t="shared" ref="G12:G14" si="2">F12</f>
        <v>9003996</v>
      </c>
      <c r="H12" s="21"/>
    </row>
    <row r="13" spans="1:8" ht="15.75" x14ac:dyDescent="0.25">
      <c r="A13" s="16"/>
      <c r="B13" s="19" t="s">
        <v>27</v>
      </c>
      <c r="C13" s="20" t="s">
        <v>26</v>
      </c>
      <c r="D13" s="21">
        <v>12</v>
      </c>
      <c r="E13" s="21">
        <v>397942</v>
      </c>
      <c r="F13" s="21">
        <f t="shared" si="1"/>
        <v>4775304</v>
      </c>
      <c r="G13" s="21">
        <f t="shared" si="2"/>
        <v>4775304</v>
      </c>
      <c r="H13" s="21"/>
    </row>
    <row r="14" spans="1:8" ht="15.75" x14ac:dyDescent="0.25">
      <c r="A14" s="16"/>
      <c r="B14" s="19" t="s">
        <v>28</v>
      </c>
      <c r="C14" s="20" t="s">
        <v>26</v>
      </c>
      <c r="D14" s="21">
        <v>12</v>
      </c>
      <c r="E14" s="21">
        <v>435820</v>
      </c>
      <c r="F14" s="21">
        <f t="shared" si="1"/>
        <v>5229840</v>
      </c>
      <c r="G14" s="21">
        <f t="shared" si="2"/>
        <v>5229840</v>
      </c>
      <c r="H14" s="21"/>
    </row>
    <row r="15" spans="1:8" ht="15.75" x14ac:dyDescent="0.25">
      <c r="A15" s="20"/>
      <c r="B15" s="19" t="s">
        <v>29</v>
      </c>
      <c r="C15" s="20" t="s">
        <v>26</v>
      </c>
      <c r="D15" s="21">
        <v>12</v>
      </c>
      <c r="E15" s="21">
        <v>372620</v>
      </c>
      <c r="F15" s="21">
        <f t="shared" si="1"/>
        <v>4471440</v>
      </c>
      <c r="G15" s="21"/>
      <c r="H15" s="21">
        <f t="shared" ref="H15:H20" si="3">F15</f>
        <v>4471440</v>
      </c>
    </row>
    <row r="16" spans="1:8" ht="15.75" x14ac:dyDescent="0.25">
      <c r="A16" s="20"/>
      <c r="B16" s="19" t="s">
        <v>30</v>
      </c>
      <c r="C16" s="20" t="s">
        <v>26</v>
      </c>
      <c r="D16" s="21">
        <v>12</v>
      </c>
      <c r="E16" s="21">
        <v>309558</v>
      </c>
      <c r="F16" s="21">
        <f t="shared" si="1"/>
        <v>3714696</v>
      </c>
      <c r="G16" s="21"/>
      <c r="H16" s="21">
        <f t="shared" si="3"/>
        <v>3714696</v>
      </c>
    </row>
    <row r="17" spans="1:8" ht="15.75" x14ac:dyDescent="0.25">
      <c r="A17" s="20"/>
      <c r="B17" s="19" t="s">
        <v>31</v>
      </c>
      <c r="C17" s="20" t="s">
        <v>26</v>
      </c>
      <c r="D17" s="21">
        <v>12</v>
      </c>
      <c r="E17" s="21">
        <v>309558</v>
      </c>
      <c r="F17" s="21">
        <f t="shared" si="1"/>
        <v>3714696</v>
      </c>
      <c r="G17" s="21"/>
      <c r="H17" s="21">
        <f t="shared" si="3"/>
        <v>3714696</v>
      </c>
    </row>
    <row r="18" spans="1:8" ht="15.75" x14ac:dyDescent="0.25">
      <c r="A18" s="20"/>
      <c r="B18" s="19" t="s">
        <v>31</v>
      </c>
      <c r="C18" s="20" t="s">
        <v>26</v>
      </c>
      <c r="D18" s="21">
        <v>12</v>
      </c>
      <c r="E18" s="21">
        <v>309558</v>
      </c>
      <c r="F18" s="21">
        <f t="shared" si="1"/>
        <v>3714696</v>
      </c>
      <c r="G18" s="21"/>
      <c r="H18" s="21">
        <f t="shared" si="3"/>
        <v>3714696</v>
      </c>
    </row>
    <row r="19" spans="1:8" ht="15.75" x14ac:dyDescent="0.25">
      <c r="A19" s="20"/>
      <c r="B19" s="19" t="s">
        <v>31</v>
      </c>
      <c r="C19" s="20" t="s">
        <v>26</v>
      </c>
      <c r="D19" s="21">
        <v>12</v>
      </c>
      <c r="E19" s="21">
        <v>309558</v>
      </c>
      <c r="F19" s="21">
        <f t="shared" si="1"/>
        <v>3714696</v>
      </c>
      <c r="G19" s="21"/>
      <c r="H19" s="21">
        <f t="shared" si="3"/>
        <v>3714696</v>
      </c>
    </row>
    <row r="20" spans="1:8" ht="15.75" x14ac:dyDescent="0.25">
      <c r="A20" s="20"/>
      <c r="B20" s="19" t="s">
        <v>31</v>
      </c>
      <c r="C20" s="20" t="s">
        <v>26</v>
      </c>
      <c r="D20" s="21">
        <v>12</v>
      </c>
      <c r="E20" s="21">
        <v>309558</v>
      </c>
      <c r="F20" s="21">
        <f t="shared" si="1"/>
        <v>3714696</v>
      </c>
      <c r="G20" s="21"/>
      <c r="H20" s="21">
        <f t="shared" si="3"/>
        <v>3714696</v>
      </c>
    </row>
    <row r="21" spans="1:8" ht="15.75" x14ac:dyDescent="0.25">
      <c r="A21" s="20"/>
      <c r="B21" s="19" t="s">
        <v>31</v>
      </c>
      <c r="C21" s="20" t="s">
        <v>26</v>
      </c>
      <c r="D21" s="21">
        <v>12</v>
      </c>
      <c r="E21" s="21">
        <v>309558</v>
      </c>
      <c r="F21" s="21">
        <f t="shared" si="1"/>
        <v>3714696</v>
      </c>
      <c r="G21" s="21">
        <f t="shared" ref="G21:G22" si="4">F21</f>
        <v>3714696</v>
      </c>
      <c r="H21" s="21"/>
    </row>
    <row r="22" spans="1:8" ht="15.75" x14ac:dyDescent="0.25">
      <c r="A22" s="20"/>
      <c r="B22" s="19" t="s">
        <v>31</v>
      </c>
      <c r="C22" s="20" t="s">
        <v>26</v>
      </c>
      <c r="D22" s="21">
        <v>12</v>
      </c>
      <c r="E22" s="21">
        <v>309558</v>
      </c>
      <c r="F22" s="21">
        <f t="shared" si="1"/>
        <v>3714696</v>
      </c>
      <c r="G22" s="21">
        <f t="shared" si="4"/>
        <v>3714696</v>
      </c>
      <c r="H22" s="21"/>
    </row>
    <row r="23" spans="1:8" ht="15.75" x14ac:dyDescent="0.25">
      <c r="A23" s="20"/>
      <c r="B23" s="19" t="s">
        <v>32</v>
      </c>
      <c r="C23" s="20" t="s">
        <v>26</v>
      </c>
      <c r="D23" s="21">
        <v>12</v>
      </c>
      <c r="E23" s="21">
        <v>183296</v>
      </c>
      <c r="F23" s="21">
        <f t="shared" si="1"/>
        <v>2199552</v>
      </c>
      <c r="G23" s="21"/>
      <c r="H23" s="21">
        <f>F23</f>
        <v>2199552</v>
      </c>
    </row>
    <row r="24" spans="1:8" ht="31.5" x14ac:dyDescent="0.25">
      <c r="A24" s="16"/>
      <c r="B24" s="17" t="s">
        <v>33</v>
      </c>
      <c r="C24" s="22" t="s">
        <v>26</v>
      </c>
      <c r="D24" s="21">
        <v>12</v>
      </c>
      <c r="E24" s="18">
        <v>282518</v>
      </c>
      <c r="F24" s="18">
        <f>D24*E24+798327</f>
        <v>4188543</v>
      </c>
      <c r="G24" s="18">
        <f>D24*(53167+105239)</f>
        <v>1900872</v>
      </c>
      <c r="H24" s="18">
        <f t="shared" ref="H24:H25" si="5">F24-G24</f>
        <v>2287671</v>
      </c>
    </row>
    <row r="25" spans="1:8" ht="31.5" x14ac:dyDescent="0.25">
      <c r="A25" s="16"/>
      <c r="B25" s="17" t="s">
        <v>34</v>
      </c>
      <c r="C25" s="22" t="s">
        <v>26</v>
      </c>
      <c r="D25" s="21">
        <v>12</v>
      </c>
      <c r="E25" s="18">
        <v>99838</v>
      </c>
      <c r="F25" s="18">
        <f>D25*E25+272583</f>
        <v>1470639</v>
      </c>
      <c r="G25" s="18">
        <f>D25*55300</f>
        <v>663600</v>
      </c>
      <c r="H25" s="18">
        <f t="shared" si="5"/>
        <v>807039</v>
      </c>
    </row>
    <row r="26" spans="1:8" ht="15.75" x14ac:dyDescent="0.25">
      <c r="A26" s="16"/>
      <c r="B26" s="17" t="s">
        <v>35</v>
      </c>
      <c r="C26" s="22" t="s">
        <v>26</v>
      </c>
      <c r="D26" s="21">
        <v>12</v>
      </c>
      <c r="E26" s="18">
        <v>25107</v>
      </c>
      <c r="F26" s="18">
        <f>D26*E26</f>
        <v>301284</v>
      </c>
      <c r="G26" s="21"/>
      <c r="H26" s="18">
        <f>F26</f>
        <v>301284</v>
      </c>
    </row>
    <row r="27" spans="1:8" ht="15.75" x14ac:dyDescent="0.25">
      <c r="A27" s="12">
        <v>2</v>
      </c>
      <c r="B27" s="13" t="s">
        <v>36</v>
      </c>
      <c r="C27" s="12"/>
      <c r="D27" s="15"/>
      <c r="E27" s="15"/>
      <c r="F27" s="15">
        <f t="shared" ref="F27:H27" si="6">SUM(F28:F39)</f>
        <v>16359534</v>
      </c>
      <c r="G27" s="15">
        <f t="shared" si="6"/>
        <v>0</v>
      </c>
      <c r="H27" s="15">
        <f t="shared" si="6"/>
        <v>16359534</v>
      </c>
    </row>
    <row r="28" spans="1:8" ht="31.5" x14ac:dyDescent="0.25">
      <c r="A28" s="16"/>
      <c r="B28" s="19" t="s">
        <v>37</v>
      </c>
      <c r="C28" s="20" t="s">
        <v>26</v>
      </c>
      <c r="D28" s="21">
        <v>6</v>
      </c>
      <c r="E28" s="21">
        <v>97856</v>
      </c>
      <c r="F28" s="21">
        <f>D28*E28</f>
        <v>587136</v>
      </c>
      <c r="G28" s="21"/>
      <c r="H28" s="21">
        <f>F28</f>
        <v>587136</v>
      </c>
    </row>
    <row r="29" spans="1:8" ht="70.5" customHeight="1" x14ac:dyDescent="0.25">
      <c r="A29" s="16"/>
      <c r="B29" s="38" t="s">
        <v>38</v>
      </c>
      <c r="C29" s="39"/>
      <c r="D29" s="40"/>
      <c r="E29" s="21"/>
      <c r="F29" s="21"/>
      <c r="G29" s="21"/>
      <c r="H29" s="21"/>
    </row>
    <row r="30" spans="1:8" ht="47.25" x14ac:dyDescent="0.25">
      <c r="A30" s="16"/>
      <c r="B30" s="23" t="s">
        <v>39</v>
      </c>
      <c r="C30" s="20" t="s">
        <v>26</v>
      </c>
      <c r="D30" s="21">
        <v>9</v>
      </c>
      <c r="E30" s="21">
        <v>300000</v>
      </c>
      <c r="F30" s="21">
        <f t="shared" ref="F30:F31" si="7">D30*E30</f>
        <v>2700000</v>
      </c>
      <c r="G30" s="21"/>
      <c r="H30" s="21">
        <f t="shared" ref="H30:H31" si="8">F30</f>
        <v>2700000</v>
      </c>
    </row>
    <row r="31" spans="1:8" ht="31.5" x14ac:dyDescent="0.25">
      <c r="A31" s="16"/>
      <c r="B31" s="19" t="s">
        <v>40</v>
      </c>
      <c r="C31" s="20" t="s">
        <v>26</v>
      </c>
      <c r="D31" s="21">
        <v>9</v>
      </c>
      <c r="E31" s="21">
        <f>5600*7+4400</f>
        <v>43600</v>
      </c>
      <c r="F31" s="21">
        <f t="shared" si="7"/>
        <v>392400</v>
      </c>
      <c r="G31" s="21"/>
      <c r="H31" s="21">
        <f t="shared" si="8"/>
        <v>392400</v>
      </c>
    </row>
    <row r="32" spans="1:8" ht="37.5" customHeight="1" x14ac:dyDescent="0.25">
      <c r="A32" s="16"/>
      <c r="B32" s="38" t="s">
        <v>41</v>
      </c>
      <c r="C32" s="39"/>
      <c r="D32" s="40"/>
      <c r="E32" s="21"/>
      <c r="F32" s="21"/>
      <c r="G32" s="21"/>
      <c r="H32" s="21"/>
    </row>
    <row r="33" spans="1:8" ht="31.5" x14ac:dyDescent="0.25">
      <c r="A33" s="16"/>
      <c r="B33" s="19" t="s">
        <v>42</v>
      </c>
      <c r="C33" s="20" t="s">
        <v>43</v>
      </c>
      <c r="D33" s="21">
        <v>12</v>
      </c>
      <c r="E33" s="21">
        <v>1000000</v>
      </c>
      <c r="F33" s="21">
        <f>D33*E33</f>
        <v>12000000</v>
      </c>
      <c r="G33" s="21"/>
      <c r="H33" s="21">
        <f>F33</f>
        <v>12000000</v>
      </c>
    </row>
    <row r="34" spans="1:8" ht="36" customHeight="1" x14ac:dyDescent="0.25">
      <c r="A34" s="16"/>
      <c r="B34" s="38" t="s">
        <v>45</v>
      </c>
      <c r="C34" s="39"/>
      <c r="D34" s="40"/>
      <c r="E34" s="21"/>
      <c r="F34" s="21"/>
      <c r="G34" s="21"/>
      <c r="H34" s="21"/>
    </row>
    <row r="35" spans="1:8" ht="31.5" x14ac:dyDescent="0.25">
      <c r="A35" s="16"/>
      <c r="B35" s="19" t="s">
        <v>56</v>
      </c>
      <c r="C35" s="20" t="s">
        <v>43</v>
      </c>
      <c r="D35" s="21">
        <v>1</v>
      </c>
      <c r="E35" s="21">
        <v>210000</v>
      </c>
      <c r="F35" s="21">
        <f>D35*E35</f>
        <v>210000</v>
      </c>
      <c r="G35" s="21"/>
      <c r="H35" s="21">
        <f>F35</f>
        <v>210000</v>
      </c>
    </row>
    <row r="36" spans="1:8" ht="40.5" customHeight="1" x14ac:dyDescent="0.25">
      <c r="A36" s="16"/>
      <c r="B36" s="38" t="s">
        <v>57</v>
      </c>
      <c r="C36" s="39"/>
      <c r="D36" s="40"/>
      <c r="E36" s="21"/>
      <c r="F36" s="21"/>
      <c r="G36" s="21"/>
      <c r="H36" s="21"/>
    </row>
    <row r="37" spans="1:8" ht="15.75" x14ac:dyDescent="0.25">
      <c r="A37" s="16"/>
      <c r="B37" s="24" t="s">
        <v>48</v>
      </c>
      <c r="C37" s="20" t="s">
        <v>43</v>
      </c>
      <c r="D37" s="21">
        <v>1</v>
      </c>
      <c r="E37" s="21">
        <v>300000</v>
      </c>
      <c r="F37" s="21">
        <f t="shared" ref="F37:F39" si="9">D37*E37</f>
        <v>300000</v>
      </c>
      <c r="G37" s="21"/>
      <c r="H37" s="21">
        <f>F37</f>
        <v>300000</v>
      </c>
    </row>
    <row r="38" spans="1:8" ht="31.5" x14ac:dyDescent="0.25">
      <c r="A38" s="16"/>
      <c r="B38" s="19" t="s">
        <v>49</v>
      </c>
      <c r="C38" s="20" t="s">
        <v>43</v>
      </c>
      <c r="D38" s="21">
        <v>1</v>
      </c>
      <c r="E38" s="21">
        <v>150000</v>
      </c>
      <c r="F38" s="21">
        <f t="shared" si="9"/>
        <v>150000</v>
      </c>
      <c r="G38" s="21"/>
      <c r="H38" s="21">
        <f>E38</f>
        <v>150000</v>
      </c>
    </row>
    <row r="39" spans="1:8" ht="15.75" x14ac:dyDescent="0.25">
      <c r="A39" s="16"/>
      <c r="B39" s="19" t="s">
        <v>50</v>
      </c>
      <c r="C39" s="20" t="s">
        <v>43</v>
      </c>
      <c r="D39" s="21">
        <v>1</v>
      </c>
      <c r="E39" s="21">
        <v>19998</v>
      </c>
      <c r="F39" s="21">
        <f t="shared" si="9"/>
        <v>19998</v>
      </c>
      <c r="G39" s="21"/>
      <c r="H39" s="21">
        <f>F39</f>
        <v>19998</v>
      </c>
    </row>
    <row r="40" spans="1:8" ht="15.75" x14ac:dyDescent="0.25">
      <c r="A40" s="41" t="s">
        <v>51</v>
      </c>
      <c r="B40" s="40"/>
      <c r="C40" s="25"/>
      <c r="D40" s="26"/>
      <c r="E40" s="26"/>
      <c r="F40" s="27">
        <f t="shared" ref="F40:G40" si="10">F10+F27</f>
        <v>74003004</v>
      </c>
      <c r="G40" s="27">
        <f t="shared" si="10"/>
        <v>29003004</v>
      </c>
      <c r="H40" s="27">
        <f>H27+H10</f>
        <v>45000000</v>
      </c>
    </row>
    <row r="41" spans="1:8" ht="15.75" x14ac:dyDescent="0.25">
      <c r="A41" s="36" t="s">
        <v>8</v>
      </c>
      <c r="B41" s="36"/>
      <c r="C41" s="36"/>
      <c r="D41" s="36"/>
      <c r="E41" s="36"/>
      <c r="F41" s="36"/>
      <c r="G41" s="36"/>
      <c r="H41" s="36"/>
    </row>
    <row r="42" spans="1:8" ht="15.75" x14ac:dyDescent="0.25">
      <c r="A42" s="35" t="s">
        <v>9</v>
      </c>
      <c r="B42" s="35"/>
      <c r="C42" s="35"/>
      <c r="D42" s="35"/>
      <c r="E42" s="35"/>
      <c r="F42" s="35"/>
      <c r="G42" s="35"/>
      <c r="H42" s="35"/>
    </row>
    <row r="43" spans="1:8" ht="15.75" x14ac:dyDescent="0.25">
      <c r="A43" s="6"/>
    </row>
    <row r="44" spans="1:8" ht="15.75" customHeight="1" x14ac:dyDescent="0.25">
      <c r="A44" s="37" t="s">
        <v>53</v>
      </c>
      <c r="B44" s="37"/>
      <c r="C44" s="37"/>
      <c r="D44" s="37"/>
      <c r="E44" s="37"/>
      <c r="F44" s="37"/>
      <c r="G44" s="37"/>
      <c r="H44" s="37"/>
    </row>
    <row r="45" spans="1:8" ht="15.75" x14ac:dyDescent="0.25">
      <c r="A45" s="10"/>
      <c r="B45" s="10" t="s">
        <v>14</v>
      </c>
      <c r="C45" s="10"/>
      <c r="D45" s="10"/>
      <c r="E45" s="10"/>
      <c r="F45" s="10"/>
      <c r="G45" s="10"/>
      <c r="H45" s="10"/>
    </row>
    <row r="46" spans="1:8" ht="21" customHeight="1" x14ac:dyDescent="0.25">
      <c r="A46" s="7" t="s">
        <v>10</v>
      </c>
    </row>
    <row r="47" spans="1:8" ht="15.75" x14ac:dyDescent="0.25">
      <c r="A47" s="35"/>
      <c r="B47" s="35"/>
      <c r="C47" s="35"/>
      <c r="D47" s="35"/>
      <c r="E47" s="35"/>
      <c r="F47" s="35"/>
      <c r="G47" s="35"/>
      <c r="H47" s="35"/>
    </row>
    <row r="48" spans="1:8" ht="15.75" x14ac:dyDescent="0.25">
      <c r="A48" s="35" t="s">
        <v>11</v>
      </c>
      <c r="B48" s="35"/>
      <c r="C48" s="35"/>
      <c r="D48" s="35"/>
      <c r="E48" s="35"/>
      <c r="F48" s="35"/>
      <c r="G48" s="35"/>
      <c r="H48" s="35"/>
    </row>
    <row r="49" spans="1:8" ht="15.75" x14ac:dyDescent="0.25">
      <c r="A49" s="6"/>
    </row>
    <row r="50" spans="1:8" ht="15.75" x14ac:dyDescent="0.25">
      <c r="A50" s="35" t="s">
        <v>12</v>
      </c>
      <c r="B50" s="35"/>
      <c r="C50" s="35"/>
      <c r="D50" s="35"/>
      <c r="E50" s="35"/>
      <c r="F50" s="35"/>
      <c r="G50" s="35"/>
      <c r="H50" s="35"/>
    </row>
    <row r="51" spans="1:8" ht="15.75" x14ac:dyDescent="0.25">
      <c r="A51" s="9"/>
      <c r="B51" s="9"/>
      <c r="C51" s="9"/>
      <c r="D51" s="9"/>
      <c r="E51" s="9"/>
      <c r="F51" s="9"/>
      <c r="G51" s="9"/>
      <c r="H51" s="9"/>
    </row>
    <row r="52" spans="1:8" ht="15.75" x14ac:dyDescent="0.25">
      <c r="A52" s="9" t="s">
        <v>18</v>
      </c>
      <c r="B52" s="9"/>
      <c r="C52" s="9"/>
      <c r="D52" s="9"/>
      <c r="E52" s="9"/>
      <c r="F52" s="9"/>
      <c r="G52" s="9"/>
      <c r="H52" s="9"/>
    </row>
    <row r="53" spans="1:8" ht="15.75" x14ac:dyDescent="0.25">
      <c r="A53" s="9"/>
      <c r="B53" s="9"/>
      <c r="C53" s="9"/>
      <c r="D53" s="9"/>
      <c r="E53" s="9"/>
      <c r="F53" s="9"/>
      <c r="G53" s="9"/>
      <c r="H53" s="9"/>
    </row>
    <row r="54" spans="1:8" ht="15.75" x14ac:dyDescent="0.25">
      <c r="A54" s="9" t="s">
        <v>19</v>
      </c>
      <c r="B54" s="9"/>
      <c r="C54" s="9"/>
      <c r="D54" s="9"/>
      <c r="E54" s="9"/>
      <c r="F54" s="9"/>
      <c r="G54" s="9"/>
      <c r="H54" s="9"/>
    </row>
    <row r="55" spans="1:8" ht="15.75" x14ac:dyDescent="0.25">
      <c r="A55" s="9"/>
      <c r="B55" s="9" t="s">
        <v>14</v>
      </c>
      <c r="C55" s="9"/>
      <c r="D55" s="9"/>
      <c r="E55" s="9"/>
      <c r="F55" s="9"/>
      <c r="G55" s="9"/>
      <c r="H55" s="9"/>
    </row>
    <row r="56" spans="1:8" ht="15.75" x14ac:dyDescent="0.25">
      <c r="A56" s="9" t="s">
        <v>20</v>
      </c>
      <c r="B56" s="9"/>
      <c r="C56" s="9"/>
      <c r="D56" s="9"/>
      <c r="E56" s="9"/>
      <c r="F56" s="9"/>
      <c r="G56" s="9"/>
      <c r="H56" s="9"/>
    </row>
    <row r="57" spans="1:8" ht="15.75" x14ac:dyDescent="0.25">
      <c r="A57" s="9" t="s">
        <v>21</v>
      </c>
      <c r="B57" s="9"/>
      <c r="C57" s="9"/>
      <c r="D57" s="9"/>
      <c r="E57" s="9"/>
      <c r="F57" s="9"/>
      <c r="G57" s="9"/>
      <c r="H57" s="9"/>
    </row>
    <row r="58" spans="1:8" ht="15.75" x14ac:dyDescent="0.25">
      <c r="A58" s="5"/>
    </row>
    <row r="59" spans="1:8" ht="15.75" x14ac:dyDescent="0.25">
      <c r="A59" s="5" t="s">
        <v>15</v>
      </c>
    </row>
    <row r="60" spans="1:8" ht="15.75" x14ac:dyDescent="0.25">
      <c r="A60" s="5"/>
    </row>
    <row r="61" spans="1:8" ht="15.75" x14ac:dyDescent="0.25">
      <c r="A61" s="5" t="s">
        <v>16</v>
      </c>
    </row>
    <row r="62" spans="1:8" ht="15.75" x14ac:dyDescent="0.25">
      <c r="A62" s="4"/>
    </row>
    <row r="63" spans="1:8" ht="15.75" x14ac:dyDescent="0.25">
      <c r="A63" s="5" t="s">
        <v>59</v>
      </c>
    </row>
    <row r="64" spans="1:8" ht="15.75" x14ac:dyDescent="0.25">
      <c r="A64" s="5"/>
    </row>
    <row r="65" spans="1:2" ht="15.75" x14ac:dyDescent="0.25">
      <c r="A65" s="5" t="s">
        <v>17</v>
      </c>
      <c r="B65" s="11" t="s">
        <v>60</v>
      </c>
    </row>
    <row r="66" spans="1:2" x14ac:dyDescent="0.25">
      <c r="A66" s="3"/>
    </row>
  </sheetData>
  <mergeCells count="23">
    <mergeCell ref="A48:H48"/>
    <mergeCell ref="A50:H50"/>
    <mergeCell ref="B29:D29"/>
    <mergeCell ref="B32:D32"/>
    <mergeCell ref="B34:D34"/>
    <mergeCell ref="B36:D36"/>
    <mergeCell ref="A40:B40"/>
    <mergeCell ref="A47:H47"/>
    <mergeCell ref="F8:F9"/>
    <mergeCell ref="G8:H8"/>
    <mergeCell ref="A41:H41"/>
    <mergeCell ref="A42:H42"/>
    <mergeCell ref="A44:H44"/>
    <mergeCell ref="A8:A9"/>
    <mergeCell ref="B8:B9"/>
    <mergeCell ref="C8:C9"/>
    <mergeCell ref="D8:D9"/>
    <mergeCell ref="E8:E9"/>
    <mergeCell ref="A1:H1"/>
    <mergeCell ref="A3:H3"/>
    <mergeCell ref="A5:H5"/>
    <mergeCell ref="A6:H6"/>
    <mergeCell ref="A7:H7"/>
  </mergeCells>
  <hyperlinks>
    <hyperlink ref="B30" r:id="rId1"/>
  </hyperlinks>
  <pageMargins left="0.7" right="0.7" top="0.75" bottom="0.75" header="0.3" footer="0.3"/>
  <pageSetup paperSize="9" scale="50" orientation="portrait" horizontalDpi="300" verticalDpi="30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7"/>
  <sheetViews>
    <sheetView tabSelected="1" view="pageBreakPreview" topLeftCell="A8" zoomScale="90" zoomScaleNormal="50" zoomScaleSheetLayoutView="90" workbookViewId="0">
      <selection activeCell="D8" sqref="D8:D9"/>
    </sheetView>
  </sheetViews>
  <sheetFormatPr defaultRowHeight="15" x14ac:dyDescent="0.25"/>
  <cols>
    <col min="1" max="1" width="5.85546875" customWidth="1"/>
    <col min="2" max="2" width="40.5703125" customWidth="1"/>
    <col min="3" max="3" width="15" customWidth="1"/>
    <col min="4" max="4" width="16.140625" customWidth="1"/>
    <col min="5" max="5" width="18" customWidth="1"/>
    <col min="6" max="6" width="19.5703125" customWidth="1"/>
    <col min="7" max="7" width="20.5703125" customWidth="1"/>
    <col min="8" max="8" width="21.85546875" customWidth="1"/>
  </cols>
  <sheetData>
    <row r="1" spans="1:8" ht="15.75" x14ac:dyDescent="0.25">
      <c r="A1" s="31" t="s">
        <v>66</v>
      </c>
      <c r="B1" s="31"/>
      <c r="C1" s="31"/>
      <c r="D1" s="31"/>
      <c r="E1" s="31"/>
      <c r="F1" s="31"/>
      <c r="G1" s="31"/>
      <c r="H1" s="31"/>
    </row>
    <row r="2" spans="1:8" ht="15.75" x14ac:dyDescent="0.25">
      <c r="A2" s="1"/>
    </row>
    <row r="3" spans="1:8" ht="18.75" x14ac:dyDescent="0.25">
      <c r="A3" s="32" t="s">
        <v>65</v>
      </c>
      <c r="B3" s="32"/>
      <c r="C3" s="32"/>
      <c r="D3" s="32"/>
      <c r="E3" s="32"/>
      <c r="F3" s="32"/>
      <c r="G3" s="32"/>
      <c r="H3" s="32"/>
    </row>
    <row r="4" spans="1:8" ht="18.75" x14ac:dyDescent="0.3">
      <c r="A4" s="2"/>
      <c r="B4" s="28" t="s">
        <v>55</v>
      </c>
    </row>
    <row r="5" spans="1:8" ht="18.75" x14ac:dyDescent="0.25">
      <c r="A5" s="33" t="s">
        <v>54</v>
      </c>
      <c r="B5" s="33"/>
      <c r="C5" s="33"/>
      <c r="D5" s="33"/>
      <c r="E5" s="33"/>
      <c r="F5" s="33"/>
      <c r="G5" s="33"/>
      <c r="H5" s="33"/>
    </row>
    <row r="6" spans="1:8" ht="38.25" customHeight="1" x14ac:dyDescent="0.25">
      <c r="A6" s="44" t="s">
        <v>68</v>
      </c>
      <c r="B6" s="44"/>
      <c r="C6" s="44"/>
      <c r="D6" s="44"/>
      <c r="E6" s="44"/>
      <c r="F6" s="44"/>
      <c r="G6" s="44"/>
      <c r="H6" s="44"/>
    </row>
    <row r="7" spans="1:8" ht="18.75" x14ac:dyDescent="0.25">
      <c r="A7" s="34" t="s">
        <v>67</v>
      </c>
      <c r="B7" s="34"/>
      <c r="C7" s="34"/>
      <c r="D7" s="34"/>
      <c r="E7" s="34"/>
      <c r="F7" s="34"/>
      <c r="G7" s="34"/>
      <c r="H7" s="34"/>
    </row>
    <row r="8" spans="1:8" ht="15.75" x14ac:dyDescent="0.25">
      <c r="A8" s="30" t="s">
        <v>0</v>
      </c>
      <c r="B8" s="30" t="s">
        <v>1</v>
      </c>
      <c r="C8" s="30" t="s">
        <v>2</v>
      </c>
      <c r="D8" s="30" t="s">
        <v>3</v>
      </c>
      <c r="E8" s="30" t="s">
        <v>4</v>
      </c>
      <c r="F8" s="30" t="s">
        <v>5</v>
      </c>
      <c r="G8" s="30" t="s">
        <v>6</v>
      </c>
      <c r="H8" s="30"/>
    </row>
    <row r="9" spans="1:8" ht="47.25" x14ac:dyDescent="0.25">
      <c r="A9" s="30"/>
      <c r="B9" s="30"/>
      <c r="C9" s="30"/>
      <c r="D9" s="30"/>
      <c r="E9" s="30"/>
      <c r="F9" s="30"/>
      <c r="G9" s="29" t="s">
        <v>13</v>
      </c>
      <c r="H9" s="29" t="s">
        <v>7</v>
      </c>
    </row>
    <row r="10" spans="1:8" ht="15.75" x14ac:dyDescent="0.25">
      <c r="A10" s="12">
        <v>1</v>
      </c>
      <c r="B10" s="13" t="s">
        <v>22</v>
      </c>
      <c r="C10" s="14"/>
      <c r="D10" s="15" t="s">
        <v>23</v>
      </c>
      <c r="E10" s="15" t="s">
        <v>23</v>
      </c>
      <c r="F10" s="15">
        <f>F11+F24+F25+F26</f>
        <v>57643470</v>
      </c>
      <c r="G10" s="15">
        <f>G11+G24+G25</f>
        <v>29003004</v>
      </c>
      <c r="H10" s="15">
        <f>H11+H24+H25+H26</f>
        <v>28640466</v>
      </c>
    </row>
    <row r="11" spans="1:8" ht="31.5" x14ac:dyDescent="0.25">
      <c r="A11" s="16"/>
      <c r="B11" s="17" t="s">
        <v>61</v>
      </c>
      <c r="C11" s="16"/>
      <c r="D11" s="18" t="s">
        <v>23</v>
      </c>
      <c r="E11" s="18" t="s">
        <v>23</v>
      </c>
      <c r="F11" s="18">
        <f t="shared" ref="F11:H11" si="0">SUM(F12:F23)</f>
        <v>51683004</v>
      </c>
      <c r="G11" s="18">
        <f t="shared" si="0"/>
        <v>26438532</v>
      </c>
      <c r="H11" s="18">
        <f t="shared" si="0"/>
        <v>25244472</v>
      </c>
    </row>
    <row r="12" spans="1:8" ht="15.75" x14ac:dyDescent="0.25">
      <c r="A12" s="16"/>
      <c r="B12" s="19" t="s">
        <v>25</v>
      </c>
      <c r="C12" s="20" t="s">
        <v>26</v>
      </c>
      <c r="D12" s="21">
        <v>12</v>
      </c>
      <c r="E12" s="21">
        <v>750333</v>
      </c>
      <c r="F12" s="21">
        <f t="shared" ref="F12:F23" si="1">D12*E12</f>
        <v>9003996</v>
      </c>
      <c r="G12" s="21">
        <f t="shared" ref="G12:G14" si="2">F12</f>
        <v>9003996</v>
      </c>
      <c r="H12" s="21"/>
    </row>
    <row r="13" spans="1:8" ht="15.75" x14ac:dyDescent="0.25">
      <c r="A13" s="16"/>
      <c r="B13" s="19" t="s">
        <v>27</v>
      </c>
      <c r="C13" s="20" t="s">
        <v>26</v>
      </c>
      <c r="D13" s="21">
        <v>12</v>
      </c>
      <c r="E13" s="21">
        <v>397942</v>
      </c>
      <c r="F13" s="21">
        <f t="shared" si="1"/>
        <v>4775304</v>
      </c>
      <c r="G13" s="21">
        <f t="shared" si="2"/>
        <v>4775304</v>
      </c>
      <c r="H13" s="21"/>
    </row>
    <row r="14" spans="1:8" ht="15.75" x14ac:dyDescent="0.25">
      <c r="A14" s="16"/>
      <c r="B14" s="19" t="s">
        <v>28</v>
      </c>
      <c r="C14" s="20" t="s">
        <v>26</v>
      </c>
      <c r="D14" s="21">
        <v>12</v>
      </c>
      <c r="E14" s="21">
        <v>435820</v>
      </c>
      <c r="F14" s="21">
        <f t="shared" si="1"/>
        <v>5229840</v>
      </c>
      <c r="G14" s="21">
        <f t="shared" si="2"/>
        <v>5229840</v>
      </c>
      <c r="H14" s="21"/>
    </row>
    <row r="15" spans="1:8" ht="15.75" x14ac:dyDescent="0.25">
      <c r="A15" s="20"/>
      <c r="B15" s="19" t="s">
        <v>29</v>
      </c>
      <c r="C15" s="20" t="s">
        <v>26</v>
      </c>
      <c r="D15" s="21">
        <v>12</v>
      </c>
      <c r="E15" s="21">
        <v>372620</v>
      </c>
      <c r="F15" s="21">
        <f t="shared" si="1"/>
        <v>4471440</v>
      </c>
      <c r="G15" s="21"/>
      <c r="H15" s="21">
        <f t="shared" ref="H15:H20" si="3">F15</f>
        <v>4471440</v>
      </c>
    </row>
    <row r="16" spans="1:8" ht="15.75" x14ac:dyDescent="0.25">
      <c r="A16" s="20"/>
      <c r="B16" s="19" t="s">
        <v>30</v>
      </c>
      <c r="C16" s="20" t="s">
        <v>26</v>
      </c>
      <c r="D16" s="21">
        <v>12</v>
      </c>
      <c r="E16" s="21">
        <v>309558</v>
      </c>
      <c r="F16" s="21">
        <f t="shared" si="1"/>
        <v>3714696</v>
      </c>
      <c r="G16" s="21"/>
      <c r="H16" s="21">
        <f t="shared" si="3"/>
        <v>3714696</v>
      </c>
    </row>
    <row r="17" spans="1:8" ht="15.75" x14ac:dyDescent="0.25">
      <c r="A17" s="20"/>
      <c r="B17" s="19" t="s">
        <v>31</v>
      </c>
      <c r="C17" s="20" t="s">
        <v>26</v>
      </c>
      <c r="D17" s="21">
        <v>12</v>
      </c>
      <c r="E17" s="21">
        <v>309558</v>
      </c>
      <c r="F17" s="21">
        <f t="shared" si="1"/>
        <v>3714696</v>
      </c>
      <c r="G17" s="21"/>
      <c r="H17" s="21">
        <f t="shared" si="3"/>
        <v>3714696</v>
      </c>
    </row>
    <row r="18" spans="1:8" ht="15.75" x14ac:dyDescent="0.25">
      <c r="A18" s="20"/>
      <c r="B18" s="19" t="s">
        <v>31</v>
      </c>
      <c r="C18" s="20" t="s">
        <v>26</v>
      </c>
      <c r="D18" s="21">
        <v>12</v>
      </c>
      <c r="E18" s="21">
        <v>309558</v>
      </c>
      <c r="F18" s="21">
        <f t="shared" si="1"/>
        <v>3714696</v>
      </c>
      <c r="G18" s="21"/>
      <c r="H18" s="21">
        <f t="shared" si="3"/>
        <v>3714696</v>
      </c>
    </row>
    <row r="19" spans="1:8" ht="15.75" x14ac:dyDescent="0.25">
      <c r="A19" s="20"/>
      <c r="B19" s="19" t="s">
        <v>31</v>
      </c>
      <c r="C19" s="20" t="s">
        <v>26</v>
      </c>
      <c r="D19" s="21">
        <v>12</v>
      </c>
      <c r="E19" s="21">
        <v>309558</v>
      </c>
      <c r="F19" s="21">
        <f t="shared" si="1"/>
        <v>3714696</v>
      </c>
      <c r="G19" s="21"/>
      <c r="H19" s="21">
        <f t="shared" si="3"/>
        <v>3714696</v>
      </c>
    </row>
    <row r="20" spans="1:8" ht="15.75" x14ac:dyDescent="0.25">
      <c r="A20" s="20"/>
      <c r="B20" s="19" t="s">
        <v>31</v>
      </c>
      <c r="C20" s="20" t="s">
        <v>26</v>
      </c>
      <c r="D20" s="21">
        <v>12</v>
      </c>
      <c r="E20" s="21">
        <v>309558</v>
      </c>
      <c r="F20" s="21">
        <f t="shared" si="1"/>
        <v>3714696</v>
      </c>
      <c r="G20" s="21"/>
      <c r="H20" s="21">
        <f t="shared" si="3"/>
        <v>3714696</v>
      </c>
    </row>
    <row r="21" spans="1:8" ht="15.75" x14ac:dyDescent="0.25">
      <c r="A21" s="20"/>
      <c r="B21" s="19" t="s">
        <v>31</v>
      </c>
      <c r="C21" s="20" t="s">
        <v>26</v>
      </c>
      <c r="D21" s="21">
        <v>12</v>
      </c>
      <c r="E21" s="21">
        <v>309558</v>
      </c>
      <c r="F21" s="21">
        <f t="shared" si="1"/>
        <v>3714696</v>
      </c>
      <c r="G21" s="21">
        <f t="shared" ref="G21:G22" si="4">F21</f>
        <v>3714696</v>
      </c>
      <c r="H21" s="21"/>
    </row>
    <row r="22" spans="1:8" ht="15.75" x14ac:dyDescent="0.25">
      <c r="A22" s="20"/>
      <c r="B22" s="19" t="s">
        <v>31</v>
      </c>
      <c r="C22" s="20" t="s">
        <v>26</v>
      </c>
      <c r="D22" s="21">
        <v>12</v>
      </c>
      <c r="E22" s="21">
        <v>309558</v>
      </c>
      <c r="F22" s="21">
        <f t="shared" si="1"/>
        <v>3714696</v>
      </c>
      <c r="G22" s="21">
        <f t="shared" si="4"/>
        <v>3714696</v>
      </c>
      <c r="H22" s="21"/>
    </row>
    <row r="23" spans="1:8" ht="15.75" x14ac:dyDescent="0.25">
      <c r="A23" s="20"/>
      <c r="B23" s="19" t="s">
        <v>32</v>
      </c>
      <c r="C23" s="20" t="s">
        <v>26</v>
      </c>
      <c r="D23" s="21">
        <v>12</v>
      </c>
      <c r="E23" s="21">
        <v>183296</v>
      </c>
      <c r="F23" s="21">
        <f t="shared" si="1"/>
        <v>2199552</v>
      </c>
      <c r="G23" s="21"/>
      <c r="H23" s="21">
        <f>F23</f>
        <v>2199552</v>
      </c>
    </row>
    <row r="24" spans="1:8" ht="31.5" x14ac:dyDescent="0.25">
      <c r="A24" s="16"/>
      <c r="B24" s="17" t="s">
        <v>33</v>
      </c>
      <c r="C24" s="22" t="s">
        <v>26</v>
      </c>
      <c r="D24" s="21">
        <v>12</v>
      </c>
      <c r="E24" s="18">
        <v>282518</v>
      </c>
      <c r="F24" s="18">
        <f>D24*E24+798327</f>
        <v>4188543</v>
      </c>
      <c r="G24" s="18">
        <f>D24*(53167+105239)</f>
        <v>1900872</v>
      </c>
      <c r="H24" s="18">
        <f t="shared" ref="H24:H25" si="5">F24-G24</f>
        <v>2287671</v>
      </c>
    </row>
    <row r="25" spans="1:8" ht="31.5" x14ac:dyDescent="0.25">
      <c r="A25" s="16"/>
      <c r="B25" s="17" t="s">
        <v>34</v>
      </c>
      <c r="C25" s="22" t="s">
        <v>26</v>
      </c>
      <c r="D25" s="21">
        <v>12</v>
      </c>
      <c r="E25" s="18">
        <v>99838</v>
      </c>
      <c r="F25" s="18">
        <f>D25*E25+272583</f>
        <v>1470639</v>
      </c>
      <c r="G25" s="18">
        <f>D25*55300</f>
        <v>663600</v>
      </c>
      <c r="H25" s="18">
        <f t="shared" si="5"/>
        <v>807039</v>
      </c>
    </row>
    <row r="26" spans="1:8" ht="15.75" x14ac:dyDescent="0.25">
      <c r="A26" s="16"/>
      <c r="B26" s="17" t="s">
        <v>35</v>
      </c>
      <c r="C26" s="22" t="s">
        <v>26</v>
      </c>
      <c r="D26" s="21">
        <v>12</v>
      </c>
      <c r="E26" s="18">
        <v>25107</v>
      </c>
      <c r="F26" s="18">
        <f>D26*E26</f>
        <v>301284</v>
      </c>
      <c r="G26" s="21"/>
      <c r="H26" s="18">
        <f>F26</f>
        <v>301284</v>
      </c>
    </row>
    <row r="27" spans="1:8" ht="15.75" x14ac:dyDescent="0.25">
      <c r="A27" s="12">
        <v>2</v>
      </c>
      <c r="B27" s="13" t="s">
        <v>36</v>
      </c>
      <c r="C27" s="12"/>
      <c r="D27" s="15"/>
      <c r="E27" s="15"/>
      <c r="F27" s="15">
        <f t="shared" ref="F27:G27" si="6">SUM(F28:F40)</f>
        <v>16946670</v>
      </c>
      <c r="G27" s="15">
        <f t="shared" si="6"/>
        <v>587136</v>
      </c>
      <c r="H27" s="15">
        <f>SUM(H29:H40)</f>
        <v>16359534</v>
      </c>
    </row>
    <row r="28" spans="1:8" ht="31.5" x14ac:dyDescent="0.25">
      <c r="A28" s="16"/>
      <c r="B28" s="19" t="s">
        <v>37</v>
      </c>
      <c r="C28" s="20" t="s">
        <v>26</v>
      </c>
      <c r="D28" s="21">
        <v>6</v>
      </c>
      <c r="E28" s="21">
        <v>97856</v>
      </c>
      <c r="F28" s="21">
        <f>D28*E28</f>
        <v>587136</v>
      </c>
      <c r="G28" s="21">
        <f>F28</f>
        <v>587136</v>
      </c>
      <c r="H28" s="21"/>
    </row>
    <row r="29" spans="1:8" ht="68.25" customHeight="1" x14ac:dyDescent="0.25">
      <c r="A29" s="16"/>
      <c r="B29" s="38" t="s">
        <v>38</v>
      </c>
      <c r="C29" s="42"/>
      <c r="D29" s="43"/>
      <c r="E29" s="21"/>
      <c r="F29" s="21"/>
      <c r="G29" s="21"/>
      <c r="H29" s="21"/>
    </row>
    <row r="30" spans="1:8" ht="47.25" x14ac:dyDescent="0.25">
      <c r="A30" s="16"/>
      <c r="B30" s="23" t="s">
        <v>39</v>
      </c>
      <c r="C30" s="20" t="s">
        <v>26</v>
      </c>
      <c r="D30" s="21">
        <v>9</v>
      </c>
      <c r="E30" s="21">
        <v>300000</v>
      </c>
      <c r="F30" s="21">
        <f t="shared" ref="F30:F31" si="7">D30*E30</f>
        <v>2700000</v>
      </c>
      <c r="G30" s="21"/>
      <c r="H30" s="21">
        <f t="shared" ref="H30:H31" si="8">F30</f>
        <v>2700000</v>
      </c>
    </row>
    <row r="31" spans="1:8" ht="31.5" x14ac:dyDescent="0.25">
      <c r="A31" s="16"/>
      <c r="B31" s="19" t="s">
        <v>40</v>
      </c>
      <c r="C31" s="20" t="s">
        <v>26</v>
      </c>
      <c r="D31" s="21">
        <v>9</v>
      </c>
      <c r="E31" s="21">
        <f>5600*7+4400</f>
        <v>43600</v>
      </c>
      <c r="F31" s="21">
        <f t="shared" si="7"/>
        <v>392400</v>
      </c>
      <c r="G31" s="21"/>
      <c r="H31" s="21">
        <f t="shared" si="8"/>
        <v>392400</v>
      </c>
    </row>
    <row r="32" spans="1:8" ht="36.75" customHeight="1" x14ac:dyDescent="0.25">
      <c r="A32" s="16"/>
      <c r="B32" s="38" t="s">
        <v>41</v>
      </c>
      <c r="C32" s="42"/>
      <c r="D32" s="43"/>
      <c r="E32" s="21"/>
      <c r="F32" s="21"/>
      <c r="G32" s="21"/>
      <c r="H32" s="21"/>
    </row>
    <row r="33" spans="1:8" ht="31.5" x14ac:dyDescent="0.25">
      <c r="A33" s="16"/>
      <c r="B33" s="19" t="s">
        <v>42</v>
      </c>
      <c r="C33" s="20" t="s">
        <v>43</v>
      </c>
      <c r="D33" s="21">
        <v>12</v>
      </c>
      <c r="E33" s="21">
        <v>1000000</v>
      </c>
      <c r="F33" s="21">
        <f>D33*E33</f>
        <v>12000000</v>
      </c>
      <c r="G33" s="21"/>
      <c r="H33" s="21">
        <f>F33</f>
        <v>12000000</v>
      </c>
    </row>
    <row r="34" spans="1:8" ht="33.75" customHeight="1" x14ac:dyDescent="0.25">
      <c r="A34" s="16"/>
      <c r="B34" s="38" t="s">
        <v>45</v>
      </c>
      <c r="C34" s="39"/>
      <c r="D34" s="40"/>
      <c r="E34" s="21"/>
      <c r="F34" s="21"/>
      <c r="G34" s="21"/>
      <c r="H34" s="21"/>
    </row>
    <row r="35" spans="1:8" ht="31.5" x14ac:dyDescent="0.25">
      <c r="A35" s="16"/>
      <c r="B35" s="19" t="s">
        <v>46</v>
      </c>
      <c r="C35" s="20" t="s">
        <v>43</v>
      </c>
      <c r="D35" s="21">
        <v>1</v>
      </c>
      <c r="E35" s="21">
        <v>210000</v>
      </c>
      <c r="F35" s="21">
        <f>D35*E35</f>
        <v>210000</v>
      </c>
      <c r="G35" s="21"/>
      <c r="H35" s="21">
        <f>F35</f>
        <v>210000</v>
      </c>
    </row>
    <row r="36" spans="1:8" ht="34.5" customHeight="1" x14ac:dyDescent="0.25">
      <c r="A36" s="16"/>
      <c r="B36" s="38" t="s">
        <v>47</v>
      </c>
      <c r="C36" s="39"/>
      <c r="D36" s="40"/>
      <c r="E36" s="21"/>
      <c r="F36" s="21"/>
      <c r="G36" s="21"/>
      <c r="H36" s="21"/>
    </row>
    <row r="37" spans="1:8" ht="31.5" x14ac:dyDescent="0.25">
      <c r="A37" s="16"/>
      <c r="B37" s="19" t="s">
        <v>49</v>
      </c>
      <c r="C37" s="20" t="s">
        <v>43</v>
      </c>
      <c r="D37" s="21">
        <v>1</v>
      </c>
      <c r="E37" s="21">
        <v>150000</v>
      </c>
      <c r="F37" s="21">
        <f t="shared" ref="F37:F40" si="9">D37*E37</f>
        <v>150000</v>
      </c>
      <c r="G37" s="21"/>
      <c r="H37" s="21">
        <f>E37</f>
        <v>150000</v>
      </c>
    </row>
    <row r="38" spans="1:8" ht="15.75" x14ac:dyDescent="0.25">
      <c r="A38" s="16"/>
      <c r="B38" s="19" t="s">
        <v>62</v>
      </c>
      <c r="C38" s="20" t="s">
        <v>43</v>
      </c>
      <c r="D38" s="21">
        <v>1</v>
      </c>
      <c r="E38" s="21">
        <v>207134</v>
      </c>
      <c r="F38" s="21">
        <f t="shared" si="9"/>
        <v>207134</v>
      </c>
      <c r="G38" s="21"/>
      <c r="H38" s="21">
        <f t="shared" ref="H38:H40" si="10">F38</f>
        <v>207134</v>
      </c>
    </row>
    <row r="39" spans="1:8" ht="15.75" x14ac:dyDescent="0.25">
      <c r="A39" s="16"/>
      <c r="B39" s="19" t="s">
        <v>63</v>
      </c>
      <c r="C39" s="20" t="s">
        <v>43</v>
      </c>
      <c r="D39" s="21">
        <v>1</v>
      </c>
      <c r="E39" s="21">
        <v>200000</v>
      </c>
      <c r="F39" s="21">
        <f t="shared" si="9"/>
        <v>200000</v>
      </c>
      <c r="G39" s="21"/>
      <c r="H39" s="21">
        <f t="shared" si="10"/>
        <v>200000</v>
      </c>
    </row>
    <row r="40" spans="1:8" ht="15.75" x14ac:dyDescent="0.25">
      <c r="A40" s="16"/>
      <c r="B40" s="19" t="s">
        <v>64</v>
      </c>
      <c r="C40" s="20" t="s">
        <v>43</v>
      </c>
      <c r="D40" s="21">
        <v>1</v>
      </c>
      <c r="E40" s="21">
        <v>500000</v>
      </c>
      <c r="F40" s="21">
        <f t="shared" si="9"/>
        <v>500000</v>
      </c>
      <c r="G40" s="21"/>
      <c r="H40" s="21">
        <f t="shared" si="10"/>
        <v>500000</v>
      </c>
    </row>
    <row r="41" spans="1:8" ht="15.75" x14ac:dyDescent="0.25">
      <c r="A41" s="41" t="s">
        <v>51</v>
      </c>
      <c r="B41" s="40"/>
      <c r="C41" s="25"/>
      <c r="D41" s="26"/>
      <c r="E41" s="26"/>
      <c r="F41" s="27">
        <f>F10+F27</f>
        <v>74590140</v>
      </c>
      <c r="G41" s="27">
        <f t="shared" ref="G41" si="11">G10+G27</f>
        <v>29590140</v>
      </c>
      <c r="H41" s="27">
        <f>H27+H10</f>
        <v>45000000</v>
      </c>
    </row>
    <row r="42" spans="1:8" ht="15.75" x14ac:dyDescent="0.25">
      <c r="A42" s="36" t="s">
        <v>8</v>
      </c>
      <c r="B42" s="36"/>
      <c r="C42" s="36"/>
      <c r="D42" s="36"/>
      <c r="E42" s="36"/>
      <c r="F42" s="36"/>
      <c r="G42" s="36"/>
      <c r="H42" s="36"/>
    </row>
    <row r="43" spans="1:8" ht="15.75" x14ac:dyDescent="0.25">
      <c r="A43" s="35" t="s">
        <v>9</v>
      </c>
      <c r="B43" s="35"/>
      <c r="C43" s="35"/>
      <c r="D43" s="35"/>
      <c r="E43" s="35"/>
      <c r="F43" s="35"/>
      <c r="G43" s="35"/>
      <c r="H43" s="35"/>
    </row>
    <row r="44" spans="1:8" ht="15.75" x14ac:dyDescent="0.25">
      <c r="A44" s="6"/>
    </row>
    <row r="45" spans="1:8" ht="15.75" customHeight="1" x14ac:dyDescent="0.25">
      <c r="A45" s="37" t="s">
        <v>53</v>
      </c>
      <c r="B45" s="37"/>
      <c r="C45" s="37"/>
      <c r="D45" s="37"/>
      <c r="E45" s="37"/>
      <c r="F45" s="37"/>
      <c r="G45" s="37"/>
      <c r="H45" s="37"/>
    </row>
    <row r="46" spans="1:8" ht="15.75" x14ac:dyDescent="0.25">
      <c r="A46" s="10"/>
      <c r="B46" s="10" t="s">
        <v>14</v>
      </c>
      <c r="C46" s="10"/>
      <c r="D46" s="10"/>
      <c r="E46" s="10"/>
      <c r="F46" s="10"/>
      <c r="G46" s="10"/>
      <c r="H46" s="10"/>
    </row>
    <row r="47" spans="1:8" ht="21" customHeight="1" x14ac:dyDescent="0.25">
      <c r="A47" s="7" t="s">
        <v>10</v>
      </c>
    </row>
    <row r="48" spans="1:8" ht="15.75" x14ac:dyDescent="0.25">
      <c r="A48" s="35"/>
      <c r="B48" s="35"/>
      <c r="C48" s="35"/>
      <c r="D48" s="35"/>
      <c r="E48" s="35"/>
      <c r="F48" s="35"/>
      <c r="G48" s="35"/>
      <c r="H48" s="35"/>
    </row>
    <row r="49" spans="1:8" ht="15.75" x14ac:dyDescent="0.25">
      <c r="A49" s="35" t="s">
        <v>11</v>
      </c>
      <c r="B49" s="35"/>
      <c r="C49" s="35"/>
      <c r="D49" s="35"/>
      <c r="E49" s="35"/>
      <c r="F49" s="35"/>
      <c r="G49" s="35"/>
      <c r="H49" s="35"/>
    </row>
    <row r="50" spans="1:8" ht="15.75" x14ac:dyDescent="0.25">
      <c r="A50" s="6"/>
    </row>
    <row r="51" spans="1:8" ht="15.75" x14ac:dyDescent="0.25">
      <c r="A51" s="35" t="s">
        <v>12</v>
      </c>
      <c r="B51" s="35"/>
      <c r="C51" s="35"/>
      <c r="D51" s="35"/>
      <c r="E51" s="35"/>
      <c r="F51" s="35"/>
      <c r="G51" s="35"/>
      <c r="H51" s="35"/>
    </row>
    <row r="52" spans="1:8" ht="15.75" x14ac:dyDescent="0.25">
      <c r="A52" s="9"/>
      <c r="B52" s="9"/>
      <c r="C52" s="9"/>
      <c r="D52" s="9"/>
      <c r="E52" s="9"/>
      <c r="F52" s="9"/>
      <c r="G52" s="9"/>
      <c r="H52" s="9"/>
    </row>
    <row r="53" spans="1:8" ht="15.75" x14ac:dyDescent="0.25">
      <c r="A53" s="9" t="s">
        <v>18</v>
      </c>
      <c r="B53" s="9"/>
      <c r="C53" s="9"/>
      <c r="D53" s="9"/>
      <c r="E53" s="9"/>
      <c r="F53" s="9"/>
      <c r="G53" s="9"/>
      <c r="H53" s="9"/>
    </row>
    <row r="54" spans="1:8" ht="15.75" x14ac:dyDescent="0.25">
      <c r="A54" s="9"/>
      <c r="B54" s="9"/>
      <c r="C54" s="9"/>
      <c r="D54" s="9"/>
      <c r="E54" s="9"/>
      <c r="F54" s="9"/>
      <c r="G54" s="9"/>
      <c r="H54" s="9"/>
    </row>
    <row r="55" spans="1:8" ht="15.75" x14ac:dyDescent="0.25">
      <c r="A55" s="9" t="s">
        <v>19</v>
      </c>
      <c r="B55" s="9"/>
      <c r="C55" s="9"/>
      <c r="D55" s="9"/>
      <c r="E55" s="9"/>
      <c r="F55" s="9"/>
      <c r="G55" s="9"/>
      <c r="H55" s="9"/>
    </row>
    <row r="56" spans="1:8" ht="15.75" x14ac:dyDescent="0.25">
      <c r="A56" s="9"/>
      <c r="B56" s="9" t="s">
        <v>14</v>
      </c>
      <c r="C56" s="9"/>
      <c r="D56" s="9"/>
      <c r="E56" s="9"/>
      <c r="F56" s="9"/>
      <c r="G56" s="9"/>
      <c r="H56" s="9"/>
    </row>
    <row r="57" spans="1:8" ht="15.75" x14ac:dyDescent="0.25">
      <c r="A57" s="9" t="s">
        <v>20</v>
      </c>
      <c r="B57" s="9"/>
      <c r="C57" s="9"/>
      <c r="D57" s="9"/>
      <c r="E57" s="9"/>
      <c r="F57" s="9"/>
      <c r="G57" s="9"/>
      <c r="H57" s="9"/>
    </row>
    <row r="58" spans="1:8" ht="15.75" x14ac:dyDescent="0.25">
      <c r="A58" s="9" t="s">
        <v>21</v>
      </c>
      <c r="B58" s="9"/>
      <c r="C58" s="9"/>
      <c r="D58" s="9"/>
      <c r="E58" s="9"/>
      <c r="F58" s="9"/>
      <c r="G58" s="9"/>
      <c r="H58" s="9"/>
    </row>
    <row r="59" spans="1:8" ht="15.75" x14ac:dyDescent="0.25">
      <c r="A59" s="5"/>
    </row>
    <row r="60" spans="1:8" ht="15.75" x14ac:dyDescent="0.25">
      <c r="A60" s="5" t="s">
        <v>15</v>
      </c>
    </row>
    <row r="61" spans="1:8" ht="15.75" x14ac:dyDescent="0.25">
      <c r="A61" s="5"/>
    </row>
    <row r="62" spans="1:8" ht="15.75" x14ac:dyDescent="0.25">
      <c r="A62" s="5" t="s">
        <v>16</v>
      </c>
    </row>
    <row r="63" spans="1:8" ht="15.75" x14ac:dyDescent="0.25">
      <c r="A63" s="4"/>
    </row>
    <row r="64" spans="1:8" ht="15.75" x14ac:dyDescent="0.25">
      <c r="A64" s="5" t="s">
        <v>59</v>
      </c>
    </row>
    <row r="65" spans="1:2" ht="15.75" x14ac:dyDescent="0.25">
      <c r="A65" s="5"/>
    </row>
    <row r="66" spans="1:2" ht="15.75" x14ac:dyDescent="0.25">
      <c r="A66" s="5" t="s">
        <v>17</v>
      </c>
      <c r="B66" s="11" t="s">
        <v>60</v>
      </c>
    </row>
    <row r="67" spans="1:2" x14ac:dyDescent="0.25">
      <c r="A67" s="3"/>
    </row>
  </sheetData>
  <mergeCells count="23">
    <mergeCell ref="A49:H49"/>
    <mergeCell ref="A51:H51"/>
    <mergeCell ref="B29:D29"/>
    <mergeCell ref="B32:D32"/>
    <mergeCell ref="B34:D34"/>
    <mergeCell ref="B36:D36"/>
    <mergeCell ref="A41:B41"/>
    <mergeCell ref="A48:H48"/>
    <mergeCell ref="F8:F9"/>
    <mergeCell ref="G8:H8"/>
    <mergeCell ref="A42:H42"/>
    <mergeCell ref="A43:H43"/>
    <mergeCell ref="A45:H45"/>
    <mergeCell ref="A8:A9"/>
    <mergeCell ref="B8:B9"/>
    <mergeCell ref="C8:C9"/>
    <mergeCell ref="D8:D9"/>
    <mergeCell ref="E8:E9"/>
    <mergeCell ref="A1:H1"/>
    <mergeCell ref="A3:H3"/>
    <mergeCell ref="A5:H5"/>
    <mergeCell ref="A6:H6"/>
    <mergeCell ref="A7:H7"/>
  </mergeCells>
  <hyperlinks>
    <hyperlink ref="B30" r:id="rId1"/>
  </hyperlinks>
  <pageMargins left="0.7" right="0.7" top="0.75" bottom="0.75" header="0.3" footer="0.3"/>
  <pageSetup paperSize="9" scale="55" orientation="portrait" horizontalDpi="300" verticalDpi="3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2023</vt:lpstr>
      <vt:lpstr>2024</vt:lpstr>
      <vt:lpstr>2025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Lyaziza</cp:lastModifiedBy>
  <cp:lastPrinted>2023-04-11T08:46:38Z</cp:lastPrinted>
  <dcterms:created xsi:type="dcterms:W3CDTF">2021-01-27T10:48:44Z</dcterms:created>
  <dcterms:modified xsi:type="dcterms:W3CDTF">2023-04-16T18:55:51Z</dcterms:modified>
</cp:coreProperties>
</file>