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KAROL\АЙША\Жасыл ел\"/>
    </mc:Choice>
  </mc:AlternateContent>
  <xr:revisionPtr revIDLastSave="0" documentId="8_{77787B8A-4977-44B8-9F1C-97CF1B0DC8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Лист1!$A$1:$I$85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1" l="1"/>
  <c r="F25" i="1"/>
  <c r="F22" i="1"/>
  <c r="F24" i="1"/>
  <c r="H32" i="1"/>
  <c r="F31" i="1"/>
  <c r="F30" i="1" s="1"/>
  <c r="F32" i="1"/>
  <c r="F34" i="1"/>
  <c r="F47" i="1"/>
  <c r="H47" i="1" s="1"/>
  <c r="F37" i="1"/>
  <c r="H37" i="1" s="1"/>
  <c r="F36" i="1"/>
  <c r="H36" i="1" s="1"/>
  <c r="E35" i="1"/>
  <c r="F35" i="1" s="1"/>
  <c r="H34" i="1" l="1"/>
  <c r="H35" i="1"/>
  <c r="F20" i="1"/>
  <c r="H20" i="1" s="1"/>
  <c r="F41" i="1"/>
  <c r="F40" i="1"/>
  <c r="F51" i="1"/>
  <c r="H51" i="1" s="1"/>
  <c r="F52" i="1"/>
  <c r="F50" i="1"/>
  <c r="F44" i="1"/>
  <c r="H44" i="1" s="1"/>
  <c r="F45" i="1"/>
  <c r="H45" i="1" s="1"/>
  <c r="F46" i="1"/>
  <c r="H46" i="1" s="1"/>
  <c r="F43" i="1"/>
  <c r="F38" i="1"/>
  <c r="H38" i="1"/>
  <c r="F33" i="1"/>
  <c r="F27" i="1"/>
  <c r="H27" i="1" s="1"/>
  <c r="F28" i="1"/>
  <c r="H28" i="1" s="1"/>
  <c r="F29" i="1"/>
  <c r="H29" i="1" s="1"/>
  <c r="F26" i="1"/>
  <c r="F23" i="1"/>
  <c r="H24" i="1"/>
  <c r="F21" i="1"/>
  <c r="H21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12" i="1"/>
  <c r="H12" i="1" s="1"/>
  <c r="H40" i="1" l="1"/>
  <c r="F39" i="1"/>
  <c r="H22" i="1"/>
  <c r="H43" i="1"/>
  <c r="H33" i="1"/>
  <c r="F48" i="1"/>
  <c r="H23" i="1"/>
  <c r="H52" i="1"/>
  <c r="H25" i="1"/>
  <c r="H48" i="1"/>
  <c r="H26" i="1"/>
  <c r="F49" i="1"/>
  <c r="H49" i="1" s="1"/>
  <c r="H41" i="1"/>
  <c r="H50" i="1"/>
  <c r="F11" i="1"/>
  <c r="H11" i="1"/>
  <c r="H39" i="1" l="1"/>
  <c r="F10" i="1"/>
  <c r="H42" i="1"/>
  <c r="H10" i="1"/>
  <c r="H31" i="1" l="1"/>
  <c r="H30" i="1" l="1"/>
  <c r="H53" i="1" s="1"/>
  <c r="F53" i="1"/>
</calcChain>
</file>

<file path=xl/sharedStrings.xml><?xml version="1.0" encoding="utf-8"?>
<sst xmlns="http://schemas.openxmlformats.org/spreadsheetml/2006/main" count="106" uniqueCount="79">
  <si>
    <t>Смета расходов по реализации социального проекта за 2023 год</t>
  </si>
  <si>
    <t xml:space="preserve">                             (согласно  заявке на предоставления государственного  грантов)</t>
  </si>
  <si>
    <t>Грантополучатель: ОФ «Павлодарский штаб студенческих строительных и молодежных отрядов «Жасыл Ел»</t>
  </si>
  <si>
    <t xml:space="preserve">Тема гранта: Реализация проекта по развитию молодежного корпуса  «ZHAS PROJECT» с обеспечением максимальной прозрачности процедур предоставления грантов в Акмолинской и Павлодарской областях  </t>
  </si>
  <si>
    <t>№</t>
  </si>
  <si>
    <t>Статьи расходов</t>
  </si>
  <si>
    <t>Единица измерения</t>
  </si>
  <si>
    <t>Количество</t>
  </si>
  <si>
    <t>Стоимость, в тенге</t>
  </si>
  <si>
    <t>Всего, в тенге</t>
  </si>
  <si>
    <t>Источники финансирования</t>
  </si>
  <si>
    <t>Заявитель (собственный вклад)</t>
  </si>
  <si>
    <t>Средства гранта</t>
  </si>
  <si>
    <t xml:space="preserve">Административные расходы: </t>
  </si>
  <si>
    <t xml:space="preserve">Заработная плата, в том числе: </t>
  </si>
  <si>
    <t>Руководитель проекта</t>
  </si>
  <si>
    <t xml:space="preserve">месяц </t>
  </si>
  <si>
    <t>Финансовый менеджер (бухгалтер)</t>
  </si>
  <si>
    <t xml:space="preserve">Менеджер проекта </t>
  </si>
  <si>
    <t>месяц</t>
  </si>
  <si>
    <t>Банковские услуги</t>
  </si>
  <si>
    <t>Расходы на оплату услуг связи (интернет)</t>
  </si>
  <si>
    <t>Расходные материалы, приобретение товаров, необходимых для обслуживания и содержания основных средств и другие запасы, в том числе:</t>
  </si>
  <si>
    <t>Канцелярские товары</t>
  </si>
  <si>
    <t>Материально-техническое обеспечение:</t>
  </si>
  <si>
    <t xml:space="preserve">Офисное кресло </t>
  </si>
  <si>
    <t>штук</t>
  </si>
  <si>
    <t xml:space="preserve">Смартфон </t>
  </si>
  <si>
    <t xml:space="preserve">штук </t>
  </si>
  <si>
    <t>Принтер МФУ</t>
  </si>
  <si>
    <t xml:space="preserve">Ноутбук </t>
  </si>
  <si>
    <t xml:space="preserve">Прямые расходы, в том числе: </t>
  </si>
  <si>
    <t xml:space="preserve">Мероприятие 1.  Организация конкурса </t>
  </si>
  <si>
    <t>Аренда помещения для тренинга</t>
  </si>
  <si>
    <t xml:space="preserve">услуга </t>
  </si>
  <si>
    <t>Выплата грантовых средств победителям</t>
  </si>
  <si>
    <t>Услуги тренеров ТоТ</t>
  </si>
  <si>
    <t>Услуги видеоографа</t>
  </si>
  <si>
    <t xml:space="preserve">Раздаточные материалы, в том числе: </t>
  </si>
  <si>
    <t>Шоппер</t>
  </si>
  <si>
    <t xml:space="preserve">Блокнот </t>
  </si>
  <si>
    <t>Ручка</t>
  </si>
  <si>
    <t xml:space="preserve">Сертификат </t>
  </si>
  <si>
    <t xml:space="preserve">Мероприятие 2. Информационное сопровождение проекта </t>
  </si>
  <si>
    <t xml:space="preserve">Услуги SMM специалиста </t>
  </si>
  <si>
    <t>Услуги рекламы в социальных сетях и СМИ</t>
  </si>
  <si>
    <t>Итого:</t>
  </si>
  <si>
    <r>
      <rPr>
        <sz val="12"/>
        <color rgb="FF000000"/>
        <rFont val="Times New Roman"/>
        <family val="1"/>
        <charset val="204"/>
      </rPr>
      <t xml:space="preserve">С Приложением № </t>
    </r>
    <r>
      <rPr>
        <sz val="12"/>
        <color theme="1"/>
        <rFont val="Times New Roman"/>
        <family val="1"/>
        <charset val="204"/>
      </rPr>
      <t xml:space="preserve">2 ознакомлен и согласен: </t>
    </r>
  </si>
  <si>
    <t xml:space="preserve"> Директор _________________ Р.Р. Самекова </t>
  </si>
  <si>
    <t xml:space="preserve">                                                   МП</t>
  </si>
  <si>
    <t xml:space="preserve">                                                        М.П.</t>
  </si>
  <si>
    <t>Грантодатель:</t>
  </si>
  <si>
    <t xml:space="preserve">НАО «Центр поддержки гражданских инициатив» </t>
  </si>
  <si>
    <t>И. о. Председателя Правления</t>
  </si>
  <si>
    <t>______________  А. А. Ашкин</t>
  </si>
  <si>
    <t>МП</t>
  </si>
  <si>
    <t>Директор Департамента управления проектами</t>
  </si>
  <si>
    <t>______________Ахатаева Р. А.</t>
  </si>
  <si>
    <t>Менеджер Депаратмента управления проектами</t>
  </si>
  <si>
    <t>______________Аймакова А.С</t>
  </si>
  <si>
    <t>Главный менеджер Депаратмента управления проектами</t>
  </si>
  <si>
    <t>______________Жолдыбалина А.С</t>
  </si>
  <si>
    <t xml:space="preserve">                                                                                                                                                       Приложение № 2 
                                                                                                                         к Договору о предоставлении государственного гранта
                                                                                                                                         от «    » сентября   2023  года №___</t>
  </si>
  <si>
    <t>Услуги создания сайта</t>
  </si>
  <si>
    <t>Социальные отчисления</t>
  </si>
  <si>
    <t xml:space="preserve">Социальный налог </t>
  </si>
  <si>
    <t>Отчисления на обязательное медецинское страхование</t>
  </si>
  <si>
    <t xml:space="preserve">Сумма гранта:34 500 000 (тридцать четыре миллиона пятьсот тыяч) тенге;
</t>
  </si>
  <si>
    <t>малые гранты</t>
  </si>
  <si>
    <t>человек/дней</t>
  </si>
  <si>
    <t xml:space="preserve">Услуги по заправке картриджей </t>
  </si>
  <si>
    <t>Расходы по оплате работ и услуг, оказываемых юридическими и физическими лицами, в том числе:</t>
  </si>
  <si>
    <t>Расходы на служебные командировки в г.Кокшетау</t>
  </si>
  <si>
    <t>Суточные  (3 командировка * 1 человек * 9 дней)</t>
  </si>
  <si>
    <t>Проезд (3 командировки*1 человек*4 билета )</t>
  </si>
  <si>
    <t xml:space="preserve">билет </t>
  </si>
  <si>
    <t>Проживание (3 командировки*1 человек*2 суток)</t>
  </si>
  <si>
    <t>сутки</t>
  </si>
  <si>
    <t>Рамка для сертификатов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</si>
</sst>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4F5F6"/>
      </patternFill>
    </fill>
    <fill>
      <patternFill patternType="solid">
        <fgColor theme="0"/>
        <bgColor rgb="FFD9E2F3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4F5F6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2" fillId="2" borderId="0" xfId="0" applyFont="1" applyFill="1" applyAlignment="1">
      <alignment horizontal="left" vertical="center"/>
    </xf>
    <xf numFmtId="0" fontId="0" fillId="2" borderId="0" xfId="0" applyFont="1" applyFill="1" applyAlignment="1"/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3" fillId="4" borderId="8" xfId="0" applyFont="1" applyFill="1" applyBorder="1" applyAlignment="1">
      <alignment horizontal="center" vertical="center" wrapText="1"/>
    </xf>
    <xf numFmtId="0" fontId="3" fillId="5" borderId="9" xfId="0" applyFont="1" applyFill="1" applyBorder="1"/>
    <xf numFmtId="0" fontId="6" fillId="5" borderId="9" xfId="0" applyFont="1" applyFill="1" applyBorder="1"/>
    <xf numFmtId="0" fontId="6" fillId="5" borderId="9" xfId="0" applyFont="1" applyFill="1" applyBorder="1" applyAlignment="1">
      <alignment horizontal="center"/>
    </xf>
    <xf numFmtId="0" fontId="6" fillId="2" borderId="7" xfId="0" applyFont="1" applyFill="1" applyBorder="1"/>
    <xf numFmtId="0" fontId="3" fillId="2" borderId="7" xfId="0" applyFont="1" applyFill="1" applyBorder="1"/>
    <xf numFmtId="0" fontId="6" fillId="2" borderId="7" xfId="0" applyFont="1" applyFill="1" applyBorder="1" applyAlignment="1">
      <alignment horizontal="center"/>
    </xf>
    <xf numFmtId="0" fontId="6" fillId="2" borderId="9" xfId="0" applyFont="1" applyFill="1" applyBorder="1"/>
    <xf numFmtId="0" fontId="10" fillId="2" borderId="9" xfId="0" applyFont="1" applyFill="1" applyBorder="1"/>
    <xf numFmtId="0" fontId="10" fillId="2" borderId="7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9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wrapText="1"/>
    </xf>
    <xf numFmtId="0" fontId="3" fillId="5" borderId="9" xfId="0" applyFont="1" applyFill="1" applyBorder="1" applyAlignment="1">
      <alignment horizontal="center"/>
    </xf>
    <xf numFmtId="0" fontId="2" fillId="2" borderId="7" xfId="0" applyFont="1" applyFill="1" applyBorder="1"/>
    <xf numFmtId="0" fontId="2" fillId="5" borderId="9" xfId="0" applyFont="1" applyFill="1" applyBorder="1"/>
    <xf numFmtId="0" fontId="3" fillId="5" borderId="9" xfId="0" applyFont="1" applyFill="1" applyBorder="1" applyAlignment="1">
      <alignment wrapText="1"/>
    </xf>
    <xf numFmtId="0" fontId="2" fillId="2" borderId="9" xfId="0" applyFont="1" applyFill="1" applyBorder="1"/>
    <xf numFmtId="0" fontId="6" fillId="2" borderId="9" xfId="0" applyFont="1" applyFill="1" applyBorder="1" applyAlignment="1">
      <alignment horizontal="center"/>
    </xf>
    <xf numFmtId="0" fontId="2" fillId="3" borderId="8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" fillId="0" borderId="0" xfId="0" applyFont="1" applyAlignment="1"/>
    <xf numFmtId="0" fontId="3" fillId="2" borderId="9" xfId="0" applyFont="1" applyFill="1" applyBorder="1" applyAlignment="1">
      <alignment wrapText="1"/>
    </xf>
    <xf numFmtId="0" fontId="2" fillId="6" borderId="9" xfId="0" applyFont="1" applyFill="1" applyBorder="1"/>
    <xf numFmtId="0" fontId="8" fillId="6" borderId="11" xfId="0" applyFont="1" applyFill="1" applyBorder="1" applyAlignment="1">
      <alignment horizontal="left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0" fillId="2" borderId="0" xfId="0" applyFont="1" applyFill="1" applyAlignment="1"/>
    <xf numFmtId="0" fontId="3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center" vertical="center" wrapText="1"/>
    </xf>
    <xf numFmtId="0" fontId="5" fillId="2" borderId="7" xfId="0" applyFont="1" applyFill="1" applyBorder="1"/>
    <xf numFmtId="0" fontId="3" fillId="4" borderId="5" xfId="0" applyFont="1" applyFill="1" applyBorder="1" applyAlignment="1">
      <alignment horizontal="center" vertical="center" wrapText="1"/>
    </xf>
    <xf numFmtId="0" fontId="5" fillId="2" borderId="6" xfId="0" applyFont="1" applyFill="1" applyBorder="1"/>
    <xf numFmtId="0" fontId="7" fillId="2" borderId="0" xfId="0" applyFont="1" applyFill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5" fillId="2" borderId="10" xfId="0" applyFont="1" applyFill="1" applyBorder="1"/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8" fillId="6" borderId="14" xfId="0" applyFont="1" applyFill="1" applyBorder="1" applyAlignment="1">
      <alignment horizontal="center" vertical="center" wrapText="1"/>
    </xf>
    <xf numFmtId="3" fontId="6" fillId="6" borderId="9" xfId="0" applyNumberFormat="1" applyFont="1" applyFill="1" applyBorder="1" applyAlignment="1">
      <alignment horizontal="right"/>
    </xf>
    <xf numFmtId="3" fontId="6" fillId="6" borderId="12" xfId="0" applyNumberFormat="1" applyFont="1" applyFill="1" applyBorder="1" applyAlignment="1">
      <alignment horizontal="right"/>
    </xf>
    <xf numFmtId="3" fontId="6" fillId="6" borderId="11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7" xfId="0" applyFont="1" applyFill="1" applyBorder="1" applyAlignment="1">
      <alignment horizontal="center"/>
    </xf>
    <xf numFmtId="1" fontId="6" fillId="6" borderId="9" xfId="0" quotePrefix="1" applyNumberFormat="1" applyFont="1" applyFill="1" applyBorder="1" applyAlignment="1">
      <alignment horizontal="center"/>
    </xf>
    <xf numFmtId="1" fontId="6" fillId="6" borderId="12" xfId="0" quotePrefix="1" applyNumberFormat="1" applyFont="1" applyFill="1" applyBorder="1" applyAlignment="1">
      <alignment horizontal="center"/>
    </xf>
    <xf numFmtId="1" fontId="6" fillId="6" borderId="11" xfId="0" quotePrefix="1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6" fillId="5" borderId="9" xfId="0" applyFont="1" applyFill="1" applyBorder="1" applyAlignment="1">
      <alignment horizontal="right"/>
    </xf>
    <xf numFmtId="3" fontId="3" fillId="5" borderId="9" xfId="0" applyNumberFormat="1" applyFont="1" applyFill="1" applyBorder="1" applyAlignment="1">
      <alignment horizontal="right" vertical="center"/>
    </xf>
    <xf numFmtId="0" fontId="3" fillId="5" borderId="8" xfId="0" applyFont="1" applyFill="1" applyBorder="1" applyAlignment="1">
      <alignment horizontal="right" vertical="center" wrapText="1"/>
    </xf>
    <xf numFmtId="3" fontId="3" fillId="5" borderId="8" xfId="0" applyNumberFormat="1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right"/>
    </xf>
    <xf numFmtId="3" fontId="9" fillId="2" borderId="7" xfId="0" applyNumberFormat="1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right" vertical="center" wrapText="1"/>
    </xf>
    <xf numFmtId="3" fontId="9" fillId="4" borderId="8" xfId="0" applyNumberFormat="1" applyFont="1" applyFill="1" applyBorder="1" applyAlignment="1">
      <alignment horizontal="right" vertical="center" wrapText="1"/>
    </xf>
    <xf numFmtId="3" fontId="6" fillId="2" borderId="7" xfId="0" applyNumberFormat="1" applyFont="1" applyFill="1" applyBorder="1" applyAlignment="1">
      <alignment horizontal="right"/>
    </xf>
    <xf numFmtId="3" fontId="6" fillId="2" borderId="7" xfId="0" applyNumberFormat="1" applyFont="1" applyFill="1" applyBorder="1" applyAlignment="1">
      <alignment horizontal="right" vertical="center"/>
    </xf>
    <xf numFmtId="3" fontId="6" fillId="4" borderId="8" xfId="0" applyNumberFormat="1" applyFont="1" applyFill="1" applyBorder="1" applyAlignment="1">
      <alignment horizontal="right" vertical="center" wrapText="1"/>
    </xf>
    <xf numFmtId="3" fontId="10" fillId="2" borderId="9" xfId="0" applyNumberFormat="1" applyFont="1" applyFill="1" applyBorder="1" applyAlignment="1">
      <alignment horizontal="right"/>
    </xf>
    <xf numFmtId="0" fontId="10" fillId="4" borderId="8" xfId="0" applyFont="1" applyFill="1" applyBorder="1" applyAlignment="1">
      <alignment horizontal="right" vertical="center" wrapText="1"/>
    </xf>
    <xf numFmtId="3" fontId="3" fillId="2" borderId="7" xfId="0" applyNumberFormat="1" applyFont="1" applyFill="1" applyBorder="1" applyAlignment="1">
      <alignment horizontal="right"/>
    </xf>
    <xf numFmtId="3" fontId="3" fillId="2" borderId="7" xfId="0" applyNumberFormat="1" applyFont="1" applyFill="1" applyBorder="1" applyAlignment="1">
      <alignment horizontal="right" vertical="center"/>
    </xf>
    <xf numFmtId="3" fontId="3" fillId="4" borderId="8" xfId="0" applyNumberFormat="1" applyFont="1" applyFill="1" applyBorder="1" applyAlignment="1">
      <alignment horizontal="right" vertical="center" wrapText="1"/>
    </xf>
    <xf numFmtId="3" fontId="10" fillId="2" borderId="7" xfId="0" applyNumberFormat="1" applyFont="1" applyFill="1" applyBorder="1" applyAlignment="1">
      <alignment horizontal="right" vertical="center"/>
    </xf>
    <xf numFmtId="3" fontId="3" fillId="5" borderId="9" xfId="0" applyNumberFormat="1" applyFont="1" applyFill="1" applyBorder="1" applyAlignment="1">
      <alignment horizontal="right"/>
    </xf>
    <xf numFmtId="0" fontId="7" fillId="4" borderId="8" xfId="0" applyFont="1" applyFill="1" applyBorder="1" applyAlignment="1">
      <alignment horizontal="right" vertical="center" wrapText="1"/>
    </xf>
    <xf numFmtId="3" fontId="7" fillId="4" borderId="8" xfId="0" applyNumberFormat="1" applyFont="1" applyFill="1" applyBorder="1" applyAlignment="1">
      <alignment horizontal="right" vertical="center" wrapText="1"/>
    </xf>
    <xf numFmtId="3" fontId="3" fillId="2" borderId="9" xfId="0" applyNumberFormat="1" applyFont="1" applyFill="1" applyBorder="1" applyAlignment="1">
      <alignment horizontal="right" vertical="center"/>
    </xf>
    <xf numFmtId="3" fontId="6" fillId="2" borderId="9" xfId="0" applyNumberFormat="1" applyFont="1" applyFill="1" applyBorder="1" applyAlignment="1">
      <alignment horizontal="right"/>
    </xf>
    <xf numFmtId="3" fontId="6" fillId="2" borderId="9" xfId="0" applyNumberFormat="1" applyFont="1" applyFill="1" applyBorder="1" applyAlignment="1">
      <alignment horizontal="right" vertical="center"/>
    </xf>
    <xf numFmtId="3" fontId="6" fillId="7" borderId="8" xfId="0" applyNumberFormat="1" applyFont="1" applyFill="1" applyBorder="1" applyAlignment="1">
      <alignment horizontal="right" vertical="center" wrapText="1"/>
    </xf>
    <xf numFmtId="0" fontId="3" fillId="7" borderId="8" xfId="0" applyFont="1" applyFill="1" applyBorder="1" applyAlignment="1">
      <alignment horizontal="right" vertical="center" wrapText="1"/>
    </xf>
    <xf numFmtId="0" fontId="6" fillId="4" borderId="8" xfId="0" applyFont="1" applyFill="1" applyBorder="1" applyAlignment="1">
      <alignment horizontal="right" vertical="center" wrapText="1"/>
    </xf>
    <xf numFmtId="3" fontId="10" fillId="4" borderId="8" xfId="0" applyNumberFormat="1" applyFont="1" applyFill="1" applyBorder="1" applyAlignment="1">
      <alignment horizontal="right" vertical="center" wrapText="1"/>
    </xf>
    <xf numFmtId="3" fontId="6" fillId="5" borderId="9" xfId="0" applyNumberFormat="1" applyFont="1" applyFill="1" applyBorder="1" applyAlignment="1">
      <alignment horizontal="right"/>
    </xf>
    <xf numFmtId="0" fontId="4" fillId="3" borderId="8" xfId="0" applyFont="1" applyFill="1" applyBorder="1" applyAlignment="1">
      <alignment horizontal="right" vertical="center" wrapText="1"/>
    </xf>
    <xf numFmtId="3" fontId="3" fillId="3" borderId="8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7"/>
  <sheetViews>
    <sheetView tabSelected="1" topLeftCell="A5" zoomScaleSheetLayoutView="110" workbookViewId="0">
      <selection activeCell="F12" sqref="F12"/>
    </sheetView>
  </sheetViews>
  <sheetFormatPr defaultColWidth="14.42578125" defaultRowHeight="15" customHeight="1" x14ac:dyDescent="0.25"/>
  <cols>
    <col min="1" max="1" width="5.85546875" style="5" customWidth="1"/>
    <col min="2" max="2" width="44.28515625" style="5" customWidth="1"/>
    <col min="3" max="3" width="15" style="5" customWidth="1"/>
    <col min="4" max="4" width="16.140625" style="66" customWidth="1"/>
    <col min="5" max="5" width="14.85546875" style="5" customWidth="1"/>
    <col min="6" max="6" width="19.28515625" style="5" customWidth="1"/>
    <col min="7" max="7" width="17.28515625" style="5" customWidth="1"/>
    <col min="8" max="8" width="16.28515625" style="5" customWidth="1"/>
  </cols>
  <sheetData>
    <row r="1" spans="1:8" ht="81.75" customHeight="1" x14ac:dyDescent="0.25">
      <c r="A1" s="43" t="s">
        <v>62</v>
      </c>
      <c r="B1" s="44"/>
      <c r="C1" s="44"/>
      <c r="D1" s="44"/>
      <c r="E1" s="44"/>
      <c r="F1" s="44"/>
      <c r="G1" s="44"/>
      <c r="H1" s="44"/>
    </row>
    <row r="2" spans="1:8" ht="15.75" x14ac:dyDescent="0.25">
      <c r="A2" s="4"/>
    </row>
    <row r="3" spans="1:8" x14ac:dyDescent="0.25">
      <c r="A3" s="45" t="s">
        <v>0</v>
      </c>
      <c r="B3" s="44"/>
      <c r="C3" s="44"/>
      <c r="D3" s="44"/>
      <c r="E3" s="44"/>
      <c r="F3" s="44"/>
      <c r="G3" s="44"/>
      <c r="H3" s="44"/>
    </row>
    <row r="4" spans="1:8" x14ac:dyDescent="0.25">
      <c r="A4" s="6"/>
      <c r="B4" s="7" t="s">
        <v>1</v>
      </c>
      <c r="C4" s="8"/>
      <c r="D4" s="67"/>
      <c r="E4" s="8"/>
      <c r="F4" s="8"/>
      <c r="G4" s="8"/>
      <c r="H4" s="8"/>
    </row>
    <row r="5" spans="1:8" x14ac:dyDescent="0.25">
      <c r="A5" s="46" t="s">
        <v>2</v>
      </c>
      <c r="B5" s="47"/>
      <c r="C5" s="47"/>
      <c r="D5" s="47"/>
      <c r="E5" s="47"/>
      <c r="F5" s="47"/>
      <c r="G5" s="47"/>
      <c r="H5" s="48"/>
    </row>
    <row r="6" spans="1:8" ht="30" customHeight="1" x14ac:dyDescent="0.25">
      <c r="A6" s="49" t="s">
        <v>3</v>
      </c>
      <c r="B6" s="47"/>
      <c r="C6" s="47"/>
      <c r="D6" s="47"/>
      <c r="E6" s="47"/>
      <c r="F6" s="47"/>
      <c r="G6" s="47"/>
      <c r="H6" s="48"/>
    </row>
    <row r="7" spans="1:8" ht="28.5" customHeight="1" x14ac:dyDescent="0.25">
      <c r="A7" s="50" t="s">
        <v>67</v>
      </c>
      <c r="B7" s="51"/>
      <c r="C7" s="51"/>
      <c r="D7" s="51"/>
      <c r="E7" s="51"/>
      <c r="F7" s="51"/>
      <c r="G7" s="51"/>
      <c r="H7" s="52"/>
    </row>
    <row r="8" spans="1:8" ht="39.75" customHeight="1" x14ac:dyDescent="0.25">
      <c r="A8" s="53" t="s">
        <v>4</v>
      </c>
      <c r="B8" s="53" t="s">
        <v>5</v>
      </c>
      <c r="C8" s="53" t="s">
        <v>6</v>
      </c>
      <c r="D8" s="53" t="s">
        <v>7</v>
      </c>
      <c r="E8" s="53" t="s">
        <v>8</v>
      </c>
      <c r="F8" s="53" t="s">
        <v>9</v>
      </c>
      <c r="G8" s="55" t="s">
        <v>10</v>
      </c>
      <c r="H8" s="56"/>
    </row>
    <row r="9" spans="1:8" ht="42.75" x14ac:dyDescent="0.25">
      <c r="A9" s="54"/>
      <c r="B9" s="54"/>
      <c r="C9" s="54"/>
      <c r="D9" s="68"/>
      <c r="E9" s="54"/>
      <c r="F9" s="54"/>
      <c r="G9" s="9" t="s">
        <v>11</v>
      </c>
      <c r="H9" s="9" t="s">
        <v>12</v>
      </c>
    </row>
    <row r="10" spans="1:8" x14ac:dyDescent="0.25">
      <c r="A10" s="10">
        <v>1</v>
      </c>
      <c r="B10" s="10" t="s">
        <v>13</v>
      </c>
      <c r="C10" s="11"/>
      <c r="D10" s="12"/>
      <c r="E10" s="75"/>
      <c r="F10" s="76">
        <f>SUM(F11+F20+F21+F22)</f>
        <v>2906499.9</v>
      </c>
      <c r="G10" s="77"/>
      <c r="H10" s="78">
        <f>SUM(F10)</f>
        <v>2906499.9</v>
      </c>
    </row>
    <row r="11" spans="1:8" x14ac:dyDescent="0.25">
      <c r="A11" s="13"/>
      <c r="B11" s="14" t="s">
        <v>14</v>
      </c>
      <c r="C11" s="13"/>
      <c r="D11" s="15"/>
      <c r="E11" s="79"/>
      <c r="F11" s="80">
        <f>SUM(F12:F19)</f>
        <v>2610033</v>
      </c>
      <c r="G11" s="81"/>
      <c r="H11" s="82">
        <f>SUM(H12:H19)</f>
        <v>2610033</v>
      </c>
    </row>
    <row r="12" spans="1:8" x14ac:dyDescent="0.25">
      <c r="A12" s="13"/>
      <c r="B12" s="13" t="s">
        <v>15</v>
      </c>
      <c r="C12" s="15" t="s">
        <v>16</v>
      </c>
      <c r="D12" s="15">
        <v>3</v>
      </c>
      <c r="E12" s="83">
        <v>197560</v>
      </c>
      <c r="F12" s="84">
        <f>SUM(D12*E12)</f>
        <v>592680</v>
      </c>
      <c r="G12" s="81"/>
      <c r="H12" s="85">
        <f>SUM(F12)</f>
        <v>592680</v>
      </c>
    </row>
    <row r="13" spans="1:8" x14ac:dyDescent="0.25">
      <c r="A13" s="13"/>
      <c r="B13" s="13" t="s">
        <v>17</v>
      </c>
      <c r="C13" s="15" t="s">
        <v>16</v>
      </c>
      <c r="D13" s="15">
        <v>3</v>
      </c>
      <c r="E13" s="83">
        <v>134700</v>
      </c>
      <c r="F13" s="84">
        <f t="shared" ref="F13:F19" si="0">SUM(D13*E13)</f>
        <v>404100</v>
      </c>
      <c r="G13" s="81"/>
      <c r="H13" s="85">
        <f t="shared" ref="H13:H24" si="1">SUM(F13)</f>
        <v>404100</v>
      </c>
    </row>
    <row r="14" spans="1:8" x14ac:dyDescent="0.25">
      <c r="A14" s="13"/>
      <c r="B14" s="13" t="s">
        <v>18</v>
      </c>
      <c r="C14" s="15" t="s">
        <v>16</v>
      </c>
      <c r="D14" s="15">
        <v>3</v>
      </c>
      <c r="E14" s="83">
        <v>179600</v>
      </c>
      <c r="F14" s="84">
        <f t="shared" si="0"/>
        <v>538800</v>
      </c>
      <c r="G14" s="81"/>
      <c r="H14" s="85">
        <f t="shared" si="1"/>
        <v>538800</v>
      </c>
    </row>
    <row r="15" spans="1:8" x14ac:dyDescent="0.25">
      <c r="A15" s="13"/>
      <c r="B15" s="13" t="s">
        <v>18</v>
      </c>
      <c r="C15" s="15" t="s">
        <v>16</v>
      </c>
      <c r="D15" s="15">
        <v>3</v>
      </c>
      <c r="E15" s="83">
        <v>134700</v>
      </c>
      <c r="F15" s="84">
        <f t="shared" si="0"/>
        <v>404100</v>
      </c>
      <c r="G15" s="81"/>
      <c r="H15" s="85">
        <f t="shared" si="1"/>
        <v>404100</v>
      </c>
    </row>
    <row r="16" spans="1:8" x14ac:dyDescent="0.25">
      <c r="A16" s="13"/>
      <c r="B16" s="13" t="s">
        <v>18</v>
      </c>
      <c r="C16" s="15" t="s">
        <v>19</v>
      </c>
      <c r="D16" s="15">
        <v>3</v>
      </c>
      <c r="E16" s="83">
        <v>134700</v>
      </c>
      <c r="F16" s="84">
        <f t="shared" si="0"/>
        <v>404100</v>
      </c>
      <c r="G16" s="81"/>
      <c r="H16" s="85">
        <f t="shared" si="1"/>
        <v>404100</v>
      </c>
    </row>
    <row r="17" spans="1:8" s="2" customFormat="1" x14ac:dyDescent="0.25">
      <c r="A17" s="16"/>
      <c r="B17" s="17" t="s">
        <v>64</v>
      </c>
      <c r="C17" s="18" t="s">
        <v>19</v>
      </c>
      <c r="D17" s="19">
        <v>3</v>
      </c>
      <c r="E17" s="86">
        <v>24609</v>
      </c>
      <c r="F17" s="84">
        <f t="shared" si="0"/>
        <v>73827</v>
      </c>
      <c r="G17" s="87"/>
      <c r="H17" s="85">
        <f t="shared" si="1"/>
        <v>73827</v>
      </c>
    </row>
    <row r="18" spans="1:8" s="2" customFormat="1" x14ac:dyDescent="0.25">
      <c r="A18" s="16"/>
      <c r="B18" s="17" t="s">
        <v>65</v>
      </c>
      <c r="C18" s="18" t="s">
        <v>19</v>
      </c>
      <c r="D18" s="19">
        <v>3</v>
      </c>
      <c r="E18" s="86">
        <v>40704</v>
      </c>
      <c r="F18" s="84">
        <f t="shared" si="0"/>
        <v>122112</v>
      </c>
      <c r="G18" s="87"/>
      <c r="H18" s="85">
        <f t="shared" si="1"/>
        <v>122112</v>
      </c>
    </row>
    <row r="19" spans="1:8" s="2" customFormat="1" ht="30" x14ac:dyDescent="0.25">
      <c r="A19" s="16"/>
      <c r="B19" s="20" t="s">
        <v>66</v>
      </c>
      <c r="C19" s="18" t="s">
        <v>19</v>
      </c>
      <c r="D19" s="19">
        <v>3</v>
      </c>
      <c r="E19" s="86">
        <v>23438</v>
      </c>
      <c r="F19" s="84">
        <f t="shared" si="0"/>
        <v>70314</v>
      </c>
      <c r="G19" s="87"/>
      <c r="H19" s="85">
        <f t="shared" si="1"/>
        <v>70314</v>
      </c>
    </row>
    <row r="20" spans="1:8" x14ac:dyDescent="0.25">
      <c r="A20" s="13"/>
      <c r="B20" s="14" t="s">
        <v>20</v>
      </c>
      <c r="C20" s="21" t="s">
        <v>19</v>
      </c>
      <c r="D20" s="21">
        <v>3</v>
      </c>
      <c r="E20" s="88">
        <v>33333.300000000003</v>
      </c>
      <c r="F20" s="89">
        <f>D20*E20</f>
        <v>99999.900000000009</v>
      </c>
      <c r="G20" s="81"/>
      <c r="H20" s="90">
        <f t="shared" si="1"/>
        <v>99999.900000000009</v>
      </c>
    </row>
    <row r="21" spans="1:8" x14ac:dyDescent="0.25">
      <c r="A21" s="13"/>
      <c r="B21" s="22" t="s">
        <v>21</v>
      </c>
      <c r="C21" s="21" t="s">
        <v>19</v>
      </c>
      <c r="D21" s="21">
        <v>3</v>
      </c>
      <c r="E21" s="88">
        <v>8200</v>
      </c>
      <c r="F21" s="89">
        <f>SUM(D21*E21)</f>
        <v>24600</v>
      </c>
      <c r="G21" s="81"/>
      <c r="H21" s="90">
        <f t="shared" si="1"/>
        <v>24600</v>
      </c>
    </row>
    <row r="22" spans="1:8" ht="57.75" x14ac:dyDescent="0.25">
      <c r="A22" s="13"/>
      <c r="B22" s="22" t="s">
        <v>22</v>
      </c>
      <c r="C22" s="21"/>
      <c r="D22" s="21"/>
      <c r="E22" s="88"/>
      <c r="F22" s="89">
        <f>SUM(F23:F24)</f>
        <v>171867</v>
      </c>
      <c r="G22" s="81"/>
      <c r="H22" s="90">
        <f t="shared" si="1"/>
        <v>171867</v>
      </c>
    </row>
    <row r="23" spans="1:8" x14ac:dyDescent="0.25">
      <c r="A23" s="13"/>
      <c r="B23" s="13" t="s">
        <v>70</v>
      </c>
      <c r="C23" s="15" t="s">
        <v>34</v>
      </c>
      <c r="D23" s="15">
        <v>3</v>
      </c>
      <c r="E23" s="83">
        <v>5500</v>
      </c>
      <c r="F23" s="91">
        <f t="shared" ref="F23" si="2">SUM(D23*E23)</f>
        <v>16500</v>
      </c>
      <c r="G23" s="81"/>
      <c r="H23" s="85">
        <f t="shared" si="1"/>
        <v>16500</v>
      </c>
    </row>
    <row r="24" spans="1:8" ht="15.75" customHeight="1" x14ac:dyDescent="0.25">
      <c r="A24" s="13"/>
      <c r="B24" s="13" t="s">
        <v>23</v>
      </c>
      <c r="C24" s="15" t="s">
        <v>19</v>
      </c>
      <c r="D24" s="15">
        <v>3</v>
      </c>
      <c r="E24" s="83">
        <v>51789</v>
      </c>
      <c r="F24" s="91">
        <f>D24*E24</f>
        <v>155367</v>
      </c>
      <c r="G24" s="81"/>
      <c r="H24" s="85">
        <f t="shared" si="1"/>
        <v>155367</v>
      </c>
    </row>
    <row r="25" spans="1:8" ht="15" customHeight="1" x14ac:dyDescent="0.25">
      <c r="A25" s="10">
        <v>2</v>
      </c>
      <c r="B25" s="10" t="s">
        <v>24</v>
      </c>
      <c r="C25" s="23"/>
      <c r="D25" s="23"/>
      <c r="E25" s="92"/>
      <c r="F25" s="76">
        <f>SUM(F26:F29)</f>
        <v>1290000</v>
      </c>
      <c r="G25" s="77"/>
      <c r="H25" s="78">
        <f>SUM(F25:G25)</f>
        <v>1290000</v>
      </c>
    </row>
    <row r="26" spans="1:8" ht="15.75" customHeight="1" x14ac:dyDescent="0.25">
      <c r="A26" s="24"/>
      <c r="B26" s="13" t="s">
        <v>25</v>
      </c>
      <c r="C26" s="15" t="s">
        <v>26</v>
      </c>
      <c r="D26" s="15">
        <v>4</v>
      </c>
      <c r="E26" s="83">
        <v>40000</v>
      </c>
      <c r="F26" s="84">
        <f>SUM(D26*E26)</f>
        <v>160000</v>
      </c>
      <c r="G26" s="93"/>
      <c r="H26" s="85">
        <f t="shared" ref="H26:H31" si="3">SUM(F26)</f>
        <v>160000</v>
      </c>
    </row>
    <row r="27" spans="1:8" ht="15.75" customHeight="1" x14ac:dyDescent="0.25">
      <c r="A27" s="24"/>
      <c r="B27" s="13" t="s">
        <v>27</v>
      </c>
      <c r="C27" s="15" t="s">
        <v>28</v>
      </c>
      <c r="D27" s="15">
        <v>1</v>
      </c>
      <c r="E27" s="83">
        <v>150000</v>
      </c>
      <c r="F27" s="84">
        <f t="shared" ref="F27:F29" si="4">SUM(D27*E27)</f>
        <v>150000</v>
      </c>
      <c r="G27" s="93"/>
      <c r="H27" s="85">
        <f t="shared" si="3"/>
        <v>150000</v>
      </c>
    </row>
    <row r="28" spans="1:8" ht="15.75" customHeight="1" x14ac:dyDescent="0.25">
      <c r="A28" s="24"/>
      <c r="B28" s="13" t="s">
        <v>29</v>
      </c>
      <c r="C28" s="15" t="s">
        <v>28</v>
      </c>
      <c r="D28" s="15">
        <v>2</v>
      </c>
      <c r="E28" s="83">
        <v>190000</v>
      </c>
      <c r="F28" s="84">
        <f t="shared" si="4"/>
        <v>380000</v>
      </c>
      <c r="G28" s="93"/>
      <c r="H28" s="85">
        <f t="shared" si="3"/>
        <v>380000</v>
      </c>
    </row>
    <row r="29" spans="1:8" ht="15.75" customHeight="1" x14ac:dyDescent="0.25">
      <c r="A29" s="24"/>
      <c r="B29" s="13" t="s">
        <v>30</v>
      </c>
      <c r="C29" s="15" t="s">
        <v>28</v>
      </c>
      <c r="D29" s="15">
        <v>2</v>
      </c>
      <c r="E29" s="83">
        <v>300000</v>
      </c>
      <c r="F29" s="84">
        <f t="shared" si="4"/>
        <v>600000</v>
      </c>
      <c r="G29" s="93"/>
      <c r="H29" s="85">
        <f t="shared" si="3"/>
        <v>600000</v>
      </c>
    </row>
    <row r="30" spans="1:8" ht="15.75" customHeight="1" x14ac:dyDescent="0.25">
      <c r="A30" s="24"/>
      <c r="B30" s="14" t="s">
        <v>31</v>
      </c>
      <c r="C30" s="15"/>
      <c r="D30" s="15"/>
      <c r="E30" s="83"/>
      <c r="F30" s="89">
        <f>F31+F49</f>
        <v>30303500.399999999</v>
      </c>
      <c r="G30" s="93"/>
      <c r="H30" s="94">
        <f t="shared" si="3"/>
        <v>30303500.399999999</v>
      </c>
    </row>
    <row r="31" spans="1:8" ht="15.75" customHeight="1" x14ac:dyDescent="0.25">
      <c r="A31" s="25"/>
      <c r="B31" s="10" t="s">
        <v>32</v>
      </c>
      <c r="C31" s="23"/>
      <c r="D31" s="23"/>
      <c r="E31" s="92"/>
      <c r="F31" s="76">
        <f>F32+F34+F38+F39+F42</f>
        <v>29433500.399999999</v>
      </c>
      <c r="G31" s="77"/>
      <c r="H31" s="78">
        <f t="shared" si="3"/>
        <v>29433500.399999999</v>
      </c>
    </row>
    <row r="32" spans="1:8" ht="45" customHeight="1" x14ac:dyDescent="0.25">
      <c r="A32" s="24"/>
      <c r="B32" s="22" t="s">
        <v>71</v>
      </c>
      <c r="C32" s="21"/>
      <c r="D32" s="21"/>
      <c r="E32" s="88"/>
      <c r="F32" s="95">
        <f>F33</f>
        <v>300000</v>
      </c>
      <c r="G32" s="95"/>
      <c r="H32" s="95">
        <f>H33</f>
        <v>300000</v>
      </c>
    </row>
    <row r="33" spans="1:8" ht="15.75" customHeight="1" x14ac:dyDescent="0.25">
      <c r="A33" s="24"/>
      <c r="B33" s="13" t="s">
        <v>33</v>
      </c>
      <c r="C33" s="15" t="s">
        <v>34</v>
      </c>
      <c r="D33" s="15">
        <v>3</v>
      </c>
      <c r="E33" s="83">
        <v>100000</v>
      </c>
      <c r="F33" s="84">
        <f>SUM(D33*E33)</f>
        <v>300000</v>
      </c>
      <c r="G33" s="81"/>
      <c r="H33" s="85">
        <f>SUM(F33)</f>
        <v>300000</v>
      </c>
    </row>
    <row r="34" spans="1:8" s="3" customFormat="1" ht="29.25" x14ac:dyDescent="0.25">
      <c r="A34" s="27"/>
      <c r="B34" s="37" t="s">
        <v>72</v>
      </c>
      <c r="C34" s="28"/>
      <c r="D34" s="28"/>
      <c r="E34" s="96"/>
      <c r="F34" s="97">
        <f>SUM(F35:F37)</f>
        <v>235100.4</v>
      </c>
      <c r="G34" s="81"/>
      <c r="H34" s="98">
        <f t="shared" ref="H34" si="5">SUM(F34)</f>
        <v>235100.4</v>
      </c>
    </row>
    <row r="35" spans="1:8" s="3" customFormat="1" ht="31.5" x14ac:dyDescent="0.25">
      <c r="A35" s="38"/>
      <c r="B35" s="39" t="s">
        <v>73</v>
      </c>
      <c r="C35" s="62" t="s">
        <v>69</v>
      </c>
      <c r="D35" s="69">
        <v>9</v>
      </c>
      <c r="E35" s="63">
        <f>3450*2</f>
        <v>6900</v>
      </c>
      <c r="F35" s="63">
        <f>SUM(D35*E35)</f>
        <v>62100</v>
      </c>
      <c r="G35" s="99"/>
      <c r="H35" s="98">
        <f>F35</f>
        <v>62100</v>
      </c>
    </row>
    <row r="36" spans="1:8" s="3" customFormat="1" ht="31.5" customHeight="1" x14ac:dyDescent="0.25">
      <c r="A36" s="38"/>
      <c r="B36" s="42" t="s">
        <v>74</v>
      </c>
      <c r="C36" s="41" t="s">
        <v>75</v>
      </c>
      <c r="D36" s="70">
        <v>12</v>
      </c>
      <c r="E36" s="64">
        <v>4056.7</v>
      </c>
      <c r="F36" s="63">
        <f>SUM(D36*E36)</f>
        <v>48680.399999999994</v>
      </c>
      <c r="G36" s="99"/>
      <c r="H36" s="98">
        <f t="shared" ref="H36:H37" si="6">F36</f>
        <v>48680.399999999994</v>
      </c>
    </row>
    <row r="37" spans="1:8" s="3" customFormat="1" ht="31.5" x14ac:dyDescent="0.25">
      <c r="A37" s="38"/>
      <c r="B37" s="39" t="s">
        <v>76</v>
      </c>
      <c r="C37" s="40" t="s">
        <v>77</v>
      </c>
      <c r="D37" s="71">
        <v>6</v>
      </c>
      <c r="E37" s="65">
        <v>20720</v>
      </c>
      <c r="F37" s="63">
        <f>SUM(D37*E37)</f>
        <v>124320</v>
      </c>
      <c r="G37" s="99"/>
      <c r="H37" s="98">
        <f t="shared" si="6"/>
        <v>124320</v>
      </c>
    </row>
    <row r="38" spans="1:8" s="36" customFormat="1" ht="15.75" customHeight="1" x14ac:dyDescent="0.25">
      <c r="A38" s="24"/>
      <c r="B38" s="13" t="s">
        <v>35</v>
      </c>
      <c r="C38" s="15" t="s">
        <v>68</v>
      </c>
      <c r="D38" s="15">
        <v>28</v>
      </c>
      <c r="E38" s="83">
        <v>1000000</v>
      </c>
      <c r="F38" s="84">
        <f>SUM(D38*E38)</f>
        <v>28000000</v>
      </c>
      <c r="G38" s="100"/>
      <c r="H38" s="85">
        <f>SUM(D38*E38)</f>
        <v>28000000</v>
      </c>
    </row>
    <row r="39" spans="1:8" s="36" customFormat="1" ht="43.5" x14ac:dyDescent="0.25">
      <c r="A39" s="27"/>
      <c r="B39" s="37" t="s">
        <v>71</v>
      </c>
      <c r="C39" s="28"/>
      <c r="D39" s="28"/>
      <c r="E39" s="96"/>
      <c r="F39" s="95">
        <f>SUM(F40:F41)</f>
        <v>750000</v>
      </c>
      <c r="G39" s="100"/>
      <c r="H39" s="90">
        <f>SUM(H40:H41)</f>
        <v>750000</v>
      </c>
    </row>
    <row r="40" spans="1:8" ht="15.75" customHeight="1" x14ac:dyDescent="0.25">
      <c r="A40" s="24"/>
      <c r="B40" s="13" t="s">
        <v>36</v>
      </c>
      <c r="C40" s="15" t="s">
        <v>34</v>
      </c>
      <c r="D40" s="15">
        <v>2</v>
      </c>
      <c r="E40" s="83">
        <v>300000</v>
      </c>
      <c r="F40" s="84">
        <f>SUM(D40*E40)</f>
        <v>600000</v>
      </c>
      <c r="G40" s="81"/>
      <c r="H40" s="85">
        <f>SUM(F40:G40)</f>
        <v>600000</v>
      </c>
    </row>
    <row r="41" spans="1:8" ht="15.75" customHeight="1" x14ac:dyDescent="0.25">
      <c r="A41" s="24"/>
      <c r="B41" s="13" t="s">
        <v>37</v>
      </c>
      <c r="C41" s="15" t="s">
        <v>34</v>
      </c>
      <c r="D41" s="15">
        <v>1</v>
      </c>
      <c r="E41" s="83">
        <v>150000</v>
      </c>
      <c r="F41" s="84">
        <f>SUM(D41*E41)</f>
        <v>150000</v>
      </c>
      <c r="G41" s="81"/>
      <c r="H41" s="85">
        <f>SUM(F41:G41)</f>
        <v>150000</v>
      </c>
    </row>
    <row r="42" spans="1:8" ht="15.75" customHeight="1" x14ac:dyDescent="0.25">
      <c r="A42" s="24"/>
      <c r="B42" s="14" t="s">
        <v>38</v>
      </c>
      <c r="C42" s="15"/>
      <c r="D42" s="15"/>
      <c r="E42" s="83"/>
      <c r="F42" s="89">
        <f>SUM(F43:F47)</f>
        <v>148400</v>
      </c>
      <c r="G42" s="81"/>
      <c r="H42" s="90">
        <f>SUM(F42:G42)</f>
        <v>148400</v>
      </c>
    </row>
    <row r="43" spans="1:8" ht="15.75" customHeight="1" x14ac:dyDescent="0.25">
      <c r="A43" s="24"/>
      <c r="B43" s="13" t="s">
        <v>39</v>
      </c>
      <c r="C43" s="15" t="s">
        <v>28</v>
      </c>
      <c r="D43" s="15">
        <v>28</v>
      </c>
      <c r="E43" s="83">
        <v>2500</v>
      </c>
      <c r="F43" s="84">
        <f>SUM(D43*E43)</f>
        <v>70000</v>
      </c>
      <c r="G43" s="81"/>
      <c r="H43" s="101">
        <f t="shared" ref="H43:H47" si="7">SUM(F43:G43)</f>
        <v>70000</v>
      </c>
    </row>
    <row r="44" spans="1:8" ht="15.75" customHeight="1" x14ac:dyDescent="0.25">
      <c r="A44" s="24"/>
      <c r="B44" s="13" t="s">
        <v>40</v>
      </c>
      <c r="C44" s="15" t="s">
        <v>28</v>
      </c>
      <c r="D44" s="15">
        <v>28</v>
      </c>
      <c r="E44" s="83">
        <v>1000</v>
      </c>
      <c r="F44" s="84">
        <f t="shared" ref="F44:F47" si="8">SUM(D44*E44)</f>
        <v>28000</v>
      </c>
      <c r="G44" s="81"/>
      <c r="H44" s="101">
        <f t="shared" si="7"/>
        <v>28000</v>
      </c>
    </row>
    <row r="45" spans="1:8" ht="15.75" customHeight="1" x14ac:dyDescent="0.25">
      <c r="A45" s="24"/>
      <c r="B45" s="13" t="s">
        <v>41</v>
      </c>
      <c r="C45" s="15" t="s">
        <v>28</v>
      </c>
      <c r="D45" s="15">
        <v>28</v>
      </c>
      <c r="E45" s="83">
        <v>300</v>
      </c>
      <c r="F45" s="84">
        <f t="shared" si="8"/>
        <v>8400</v>
      </c>
      <c r="G45" s="81"/>
      <c r="H45" s="101">
        <f t="shared" si="7"/>
        <v>8400</v>
      </c>
    </row>
    <row r="46" spans="1:8" ht="15.75" customHeight="1" x14ac:dyDescent="0.25">
      <c r="A46" s="24"/>
      <c r="B46" s="13" t="s">
        <v>42</v>
      </c>
      <c r="C46" s="15" t="s">
        <v>28</v>
      </c>
      <c r="D46" s="15">
        <v>28</v>
      </c>
      <c r="E46" s="83">
        <v>500</v>
      </c>
      <c r="F46" s="84">
        <f t="shared" si="8"/>
        <v>14000</v>
      </c>
      <c r="G46" s="81"/>
      <c r="H46" s="101">
        <f t="shared" si="7"/>
        <v>14000</v>
      </c>
    </row>
    <row r="47" spans="1:8" s="3" customFormat="1" ht="15.75" customHeight="1" x14ac:dyDescent="0.25">
      <c r="A47" s="27"/>
      <c r="B47" s="16" t="s">
        <v>78</v>
      </c>
      <c r="C47" s="15" t="s">
        <v>28</v>
      </c>
      <c r="D47" s="28">
        <v>28</v>
      </c>
      <c r="E47" s="96">
        <v>1000</v>
      </c>
      <c r="F47" s="97">
        <f t="shared" si="8"/>
        <v>28000</v>
      </c>
      <c r="G47" s="81"/>
      <c r="H47" s="101">
        <f t="shared" si="7"/>
        <v>28000</v>
      </c>
    </row>
    <row r="48" spans="1:8" ht="32.25" customHeight="1" x14ac:dyDescent="0.25">
      <c r="A48" s="25"/>
      <c r="B48" s="26" t="s">
        <v>43</v>
      </c>
      <c r="C48" s="12"/>
      <c r="D48" s="12"/>
      <c r="E48" s="102"/>
      <c r="F48" s="76">
        <f>SUM(F50+F51+F52)</f>
        <v>870000</v>
      </c>
      <c r="G48" s="77"/>
      <c r="H48" s="78">
        <f>SUM(F48)</f>
        <v>870000</v>
      </c>
    </row>
    <row r="49" spans="1:8" ht="43.5" x14ac:dyDescent="0.25">
      <c r="A49" s="24"/>
      <c r="B49" s="22" t="s">
        <v>71</v>
      </c>
      <c r="C49" s="15"/>
      <c r="D49" s="15"/>
      <c r="E49" s="83"/>
      <c r="F49" s="89">
        <f>SUM(F50:F52)</f>
        <v>870000</v>
      </c>
      <c r="G49" s="81"/>
      <c r="H49" s="90">
        <f>SUM(F49:G49)</f>
        <v>870000</v>
      </c>
    </row>
    <row r="50" spans="1:8" ht="15.75" customHeight="1" x14ac:dyDescent="0.25">
      <c r="A50" s="24"/>
      <c r="B50" s="13" t="s">
        <v>44</v>
      </c>
      <c r="C50" s="15" t="s">
        <v>34</v>
      </c>
      <c r="D50" s="15">
        <v>1</v>
      </c>
      <c r="E50" s="83">
        <v>200000</v>
      </c>
      <c r="F50" s="84">
        <f>SUM(D50*E50)</f>
        <v>200000</v>
      </c>
      <c r="G50" s="81"/>
      <c r="H50" s="85">
        <f>SUM(F50:G50)</f>
        <v>200000</v>
      </c>
    </row>
    <row r="51" spans="1:8" s="1" customFormat="1" ht="15.75" customHeight="1" x14ac:dyDescent="0.25">
      <c r="A51" s="27"/>
      <c r="B51" s="16" t="s">
        <v>63</v>
      </c>
      <c r="C51" s="28" t="s">
        <v>34</v>
      </c>
      <c r="D51" s="28">
        <v>1</v>
      </c>
      <c r="E51" s="96">
        <v>400000</v>
      </c>
      <c r="F51" s="84">
        <f t="shared" ref="F51:F52" si="9">SUM(D51*E51)</f>
        <v>400000</v>
      </c>
      <c r="G51" s="81"/>
      <c r="H51" s="85">
        <f t="shared" ref="H51:H52" si="10">SUM(F51:G51)</f>
        <v>400000</v>
      </c>
    </row>
    <row r="52" spans="1:8" ht="15.75" customHeight="1" x14ac:dyDescent="0.25">
      <c r="A52" s="24"/>
      <c r="B52" s="13" t="s">
        <v>45</v>
      </c>
      <c r="C52" s="15" t="s">
        <v>34</v>
      </c>
      <c r="D52" s="15">
        <v>3</v>
      </c>
      <c r="E52" s="83">
        <v>90000</v>
      </c>
      <c r="F52" s="84">
        <f t="shared" si="9"/>
        <v>270000</v>
      </c>
      <c r="G52" s="81"/>
      <c r="H52" s="85">
        <f t="shared" si="10"/>
        <v>270000</v>
      </c>
    </row>
    <row r="53" spans="1:8" ht="15.75" customHeight="1" x14ac:dyDescent="0.25">
      <c r="A53" s="29"/>
      <c r="B53" s="30" t="s">
        <v>46</v>
      </c>
      <c r="C53" s="31"/>
      <c r="D53" s="72"/>
      <c r="E53" s="103"/>
      <c r="F53" s="104">
        <f>F10+F30+F25</f>
        <v>34500000.299999997</v>
      </c>
      <c r="G53" s="104"/>
      <c r="H53" s="104">
        <f>H10+H30+H25</f>
        <v>34500000.299999997</v>
      </c>
    </row>
    <row r="54" spans="1:8" ht="15.75" customHeight="1" x14ac:dyDescent="0.25">
      <c r="A54" s="58" t="s">
        <v>47</v>
      </c>
      <c r="B54" s="59"/>
      <c r="C54" s="59"/>
      <c r="D54" s="59"/>
      <c r="E54" s="59"/>
      <c r="F54" s="59"/>
      <c r="G54" s="59"/>
      <c r="H54" s="59"/>
    </row>
    <row r="55" spans="1:8" ht="15.75" customHeight="1" x14ac:dyDescent="0.25">
      <c r="A55" s="60" t="s">
        <v>2</v>
      </c>
      <c r="B55" s="47"/>
      <c r="C55" s="47"/>
      <c r="D55" s="47"/>
      <c r="E55" s="47"/>
      <c r="F55" s="47"/>
      <c r="G55" s="47"/>
      <c r="H55" s="48"/>
    </row>
    <row r="56" spans="1:8" ht="15.75" customHeight="1" x14ac:dyDescent="0.25">
      <c r="A56" s="32"/>
    </row>
    <row r="57" spans="1:8" ht="15.75" customHeight="1" x14ac:dyDescent="0.25">
      <c r="A57" s="61" t="s">
        <v>48</v>
      </c>
      <c r="B57" s="47"/>
      <c r="C57" s="47"/>
      <c r="D57" s="47"/>
      <c r="E57" s="47"/>
      <c r="F57" s="47"/>
      <c r="G57" s="47"/>
      <c r="H57" s="48"/>
    </row>
    <row r="58" spans="1:8" ht="15.75" customHeight="1" x14ac:dyDescent="0.25">
      <c r="A58" s="33"/>
      <c r="B58" s="33" t="s">
        <v>49</v>
      </c>
      <c r="C58" s="33"/>
      <c r="D58" s="73"/>
      <c r="E58" s="33"/>
      <c r="F58" s="33"/>
      <c r="G58" s="33"/>
      <c r="H58" s="33"/>
    </row>
    <row r="59" spans="1:8" ht="15.75" customHeight="1" x14ac:dyDescent="0.25">
      <c r="A59" s="33" t="s">
        <v>50</v>
      </c>
    </row>
    <row r="60" spans="1:8" ht="15.75" customHeight="1" x14ac:dyDescent="0.25">
      <c r="A60" s="57"/>
      <c r="B60" s="44"/>
      <c r="C60" s="44"/>
      <c r="D60" s="44"/>
      <c r="E60" s="44"/>
      <c r="F60" s="44"/>
      <c r="G60" s="44"/>
      <c r="H60" s="44"/>
    </row>
    <row r="61" spans="1:8" ht="15.75" customHeight="1" x14ac:dyDescent="0.25">
      <c r="A61" s="57" t="s">
        <v>51</v>
      </c>
      <c r="B61" s="44"/>
      <c r="C61" s="44"/>
      <c r="D61" s="44"/>
      <c r="E61" s="44"/>
      <c r="F61" s="44"/>
      <c r="G61" s="44"/>
      <c r="H61" s="44"/>
    </row>
    <row r="62" spans="1:8" ht="15.75" customHeight="1" x14ac:dyDescent="0.25">
      <c r="A62" s="57" t="s">
        <v>52</v>
      </c>
      <c r="B62" s="44"/>
      <c r="C62" s="44"/>
      <c r="D62" s="44"/>
      <c r="E62" s="44"/>
      <c r="F62" s="44"/>
      <c r="G62" s="44"/>
      <c r="H62" s="44"/>
    </row>
    <row r="63" spans="1:8" ht="15.75" customHeight="1" x14ac:dyDescent="0.25">
      <c r="A63" s="32"/>
      <c r="B63" s="32"/>
      <c r="C63" s="32"/>
      <c r="D63" s="74"/>
      <c r="E63" s="32"/>
      <c r="F63" s="32"/>
      <c r="G63" s="32"/>
      <c r="H63" s="32"/>
    </row>
    <row r="64" spans="1:8" ht="15.75" customHeight="1" x14ac:dyDescent="0.25">
      <c r="A64" s="32" t="s">
        <v>53</v>
      </c>
      <c r="B64" s="32"/>
      <c r="C64" s="32"/>
      <c r="D64" s="74"/>
      <c r="E64" s="32"/>
      <c r="F64" s="32"/>
      <c r="G64" s="32"/>
      <c r="H64" s="32"/>
    </row>
    <row r="65" spans="1:8" ht="15.75" customHeight="1" x14ac:dyDescent="0.25">
      <c r="A65" s="32"/>
      <c r="B65" s="32"/>
      <c r="C65" s="32"/>
      <c r="D65" s="74"/>
      <c r="E65" s="32"/>
      <c r="F65" s="32"/>
      <c r="G65" s="32"/>
      <c r="H65" s="32"/>
    </row>
    <row r="66" spans="1:8" ht="15.75" customHeight="1" x14ac:dyDescent="0.25">
      <c r="A66" s="32" t="s">
        <v>54</v>
      </c>
      <c r="B66" s="32"/>
      <c r="C66" s="32"/>
      <c r="D66" s="74"/>
      <c r="E66" s="32"/>
      <c r="F66" s="32"/>
      <c r="G66" s="32"/>
      <c r="H66" s="32"/>
    </row>
    <row r="67" spans="1:8" ht="15.75" customHeight="1" x14ac:dyDescent="0.25">
      <c r="A67" s="32"/>
      <c r="B67" s="32" t="s">
        <v>55</v>
      </c>
      <c r="C67" s="32"/>
      <c r="D67" s="74"/>
      <c r="E67" s="32"/>
      <c r="F67" s="32"/>
      <c r="G67" s="32"/>
      <c r="H67" s="32"/>
    </row>
    <row r="68" spans="1:8" ht="15.75" customHeight="1" x14ac:dyDescent="0.25">
      <c r="C68" s="32"/>
      <c r="D68" s="74"/>
      <c r="E68" s="32"/>
      <c r="F68" s="32"/>
      <c r="G68" s="32"/>
      <c r="H68" s="32"/>
    </row>
    <row r="69" spans="1:8" ht="15.75" customHeight="1" x14ac:dyDescent="0.25">
      <c r="A69" s="34" t="s">
        <v>56</v>
      </c>
    </row>
    <row r="70" spans="1:8" ht="15.75" customHeight="1" x14ac:dyDescent="0.25">
      <c r="A70" s="34"/>
    </row>
    <row r="71" spans="1:8" ht="15.75" customHeight="1" x14ac:dyDescent="0.25">
      <c r="A71" s="34"/>
    </row>
    <row r="72" spans="1:8" ht="15.75" customHeight="1" x14ac:dyDescent="0.25">
      <c r="A72" s="34" t="s">
        <v>57</v>
      </c>
    </row>
    <row r="73" spans="1:8" ht="15.75" customHeight="1" x14ac:dyDescent="0.25"/>
    <row r="74" spans="1:8" ht="15.75" customHeight="1" x14ac:dyDescent="0.25">
      <c r="A74" s="34"/>
    </row>
    <row r="75" spans="1:8" ht="15.75" customHeight="1" x14ac:dyDescent="0.25">
      <c r="A75" s="34" t="s">
        <v>58</v>
      </c>
    </row>
    <row r="76" spans="1:8" ht="15.75" customHeight="1" x14ac:dyDescent="0.25">
      <c r="A76" s="35"/>
    </row>
    <row r="77" spans="1:8" ht="15.75" customHeight="1" x14ac:dyDescent="0.25"/>
    <row r="78" spans="1:8" ht="15.75" customHeight="1" x14ac:dyDescent="0.25">
      <c r="A78" s="34" t="s">
        <v>59</v>
      </c>
    </row>
    <row r="79" spans="1:8" ht="15.75" customHeight="1" x14ac:dyDescent="0.25">
      <c r="B79" s="34"/>
    </row>
    <row r="80" spans="1:8" ht="15.75" customHeight="1" x14ac:dyDescent="0.25"/>
    <row r="81" spans="1:2" ht="15.75" customHeight="1" x14ac:dyDescent="0.25">
      <c r="A81" s="34" t="s">
        <v>60</v>
      </c>
    </row>
    <row r="82" spans="1:2" ht="15.75" customHeight="1" x14ac:dyDescent="0.25">
      <c r="A82" s="34"/>
    </row>
    <row r="83" spans="1:2" ht="15.75" customHeight="1" x14ac:dyDescent="0.25">
      <c r="B83" s="34"/>
    </row>
    <row r="84" spans="1:2" ht="15.75" customHeight="1" x14ac:dyDescent="0.25">
      <c r="A84" s="34" t="s">
        <v>61</v>
      </c>
    </row>
    <row r="85" spans="1:2" ht="15.75" customHeight="1" x14ac:dyDescent="0.25">
      <c r="A85" s="34"/>
    </row>
    <row r="86" spans="1:2" ht="15.75" customHeight="1" x14ac:dyDescent="0.25"/>
    <row r="87" spans="1:2" ht="15.75" customHeight="1" x14ac:dyDescent="0.25"/>
    <row r="88" spans="1:2" ht="15.75" customHeight="1" x14ac:dyDescent="0.25"/>
    <row r="89" spans="1:2" ht="15.75" customHeight="1" x14ac:dyDescent="0.25"/>
    <row r="90" spans="1:2" ht="15.75" customHeight="1" x14ac:dyDescent="0.25"/>
    <row r="91" spans="1:2" ht="15.75" customHeight="1" x14ac:dyDescent="0.25"/>
    <row r="92" spans="1:2" ht="15.75" customHeight="1" x14ac:dyDescent="0.25"/>
    <row r="93" spans="1:2" ht="15.75" customHeight="1" x14ac:dyDescent="0.25"/>
    <row r="94" spans="1:2" ht="15.75" customHeight="1" x14ac:dyDescent="0.25"/>
    <row r="95" spans="1:2" ht="15.75" customHeight="1" x14ac:dyDescent="0.25"/>
    <row r="96" spans="1:2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</sheetData>
  <mergeCells count="18">
    <mergeCell ref="D8:D9"/>
    <mergeCell ref="E8:E9"/>
    <mergeCell ref="F8:F9"/>
    <mergeCell ref="G8:H8"/>
    <mergeCell ref="A62:H62"/>
    <mergeCell ref="A8:A9"/>
    <mergeCell ref="B8:B9"/>
    <mergeCell ref="A54:H54"/>
    <mergeCell ref="A55:H55"/>
    <mergeCell ref="A57:H57"/>
    <mergeCell ref="A60:H60"/>
    <mergeCell ref="A61:H61"/>
    <mergeCell ref="C8:C9"/>
    <mergeCell ref="A1:H1"/>
    <mergeCell ref="A3:H3"/>
    <mergeCell ref="A5:H5"/>
    <mergeCell ref="A6:H6"/>
    <mergeCell ref="A7:H7"/>
  </mergeCells>
  <pageMargins left="0.70866141732283472" right="0.70866141732283472" top="0.74803149606299213" bottom="0.74803149606299213" header="0" footer="0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Пользователь</cp:lastModifiedBy>
  <cp:lastPrinted>2023-09-27T11:27:32Z</cp:lastPrinted>
  <dcterms:created xsi:type="dcterms:W3CDTF">2023-09-27T11:27:46Z</dcterms:created>
  <dcterms:modified xsi:type="dcterms:W3CDTF">2023-11-16T12:37:02Z</dcterms:modified>
</cp:coreProperties>
</file>