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ikhymov Serzhan\Desktop\Аида\2023\0 БІЛІМ\Договор с ЦПГИ Білім\"/>
    </mc:Choice>
  </mc:AlternateContent>
  <bookViews>
    <workbookView xWindow="0" yWindow="0" windowWidth="23040" windowHeight="8616"/>
  </bookViews>
  <sheets>
    <sheet name="2023" sheetId="1" r:id="rId1"/>
  </sheets>
  <definedNames>
    <definedName name="_xlnm.Print_Area" localSheetId="0">'2023'!$A$1:$H$92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" i="1" l="1"/>
  <c r="H67" i="1" s="1"/>
  <c r="E19" i="1"/>
  <c r="E20" i="1"/>
  <c r="F30" i="1"/>
  <c r="H30" i="1" s="1"/>
  <c r="F29" i="1"/>
  <c r="H29" i="1" s="1"/>
  <c r="F28" i="1"/>
  <c r="H28" i="1" s="1"/>
  <c r="F72" i="1"/>
  <c r="F71" i="1" s="1"/>
  <c r="H71" i="1" s="1"/>
  <c r="F70" i="1"/>
  <c r="H70" i="1" s="1"/>
  <c r="F69" i="1"/>
  <c r="H69" i="1" s="1"/>
  <c r="F68" i="1"/>
  <c r="H68" i="1" s="1"/>
  <c r="F66" i="1"/>
  <c r="H66" i="1" s="1"/>
  <c r="F64" i="1"/>
  <c r="H64" i="1" s="1"/>
  <c r="F63" i="1"/>
  <c r="H63" i="1" s="1"/>
  <c r="F60" i="1"/>
  <c r="H60" i="1" s="1"/>
  <c r="F65" i="1" l="1"/>
  <c r="H65" i="1" s="1"/>
  <c r="H72" i="1"/>
  <c r="F62" i="1"/>
  <c r="H62" i="1" s="1"/>
  <c r="F59" i="1"/>
  <c r="F61" i="1" l="1"/>
  <c r="H61" i="1" s="1"/>
  <c r="F42" i="1" l="1"/>
  <c r="H42" i="1" s="1"/>
  <c r="F41" i="1"/>
  <c r="H41" i="1" s="1"/>
  <c r="F40" i="1" l="1"/>
  <c r="F39" i="1" l="1"/>
  <c r="H39" i="1" s="1"/>
  <c r="H40" i="1"/>
  <c r="F57" i="1" l="1"/>
  <c r="H57" i="1" s="1"/>
  <c r="F54" i="1"/>
  <c r="F53" i="1" s="1"/>
  <c r="F51" i="1"/>
  <c r="F50" i="1" s="1"/>
  <c r="F48" i="1"/>
  <c r="H48" i="1" s="1"/>
  <c r="F45" i="1"/>
  <c r="H45" i="1" s="1"/>
  <c r="F37" i="1"/>
  <c r="F38" i="1"/>
  <c r="H38" i="1" s="1"/>
  <c r="F34" i="1"/>
  <c r="H34" i="1" s="1"/>
  <c r="F36" i="1" l="1"/>
  <c r="F35" i="1" s="1"/>
  <c r="F56" i="1"/>
  <c r="F55" i="1" s="1"/>
  <c r="F47" i="1"/>
  <c r="H59" i="1"/>
  <c r="F58" i="1"/>
  <c r="H51" i="1"/>
  <c r="H53" i="1"/>
  <c r="H52" i="1" s="1"/>
  <c r="F52" i="1"/>
  <c r="H54" i="1"/>
  <c r="H50" i="1"/>
  <c r="F49" i="1"/>
  <c r="H49" i="1" s="1"/>
  <c r="F33" i="1"/>
  <c r="H33" i="1" s="1"/>
  <c r="F44" i="1"/>
  <c r="H44" i="1" s="1"/>
  <c r="H37" i="1"/>
  <c r="H36" i="1" l="1"/>
  <c r="H35" i="1"/>
  <c r="H58" i="1"/>
  <c r="H56" i="1"/>
  <c r="H55" i="1" s="1"/>
  <c r="H47" i="1"/>
  <c r="H46" i="1" s="1"/>
  <c r="F46" i="1"/>
  <c r="F32" i="1"/>
  <c r="F43" i="1"/>
  <c r="H43" i="1" s="1"/>
  <c r="H32" i="1" l="1"/>
  <c r="F31" i="1"/>
  <c r="F27" i="1"/>
  <c r="H27" i="1" s="1"/>
  <c r="F26" i="1"/>
  <c r="F25" i="1" l="1"/>
  <c r="H26" i="1"/>
  <c r="F20" i="1"/>
  <c r="F19" i="1"/>
  <c r="F17" i="1"/>
  <c r="H17" i="1" s="1"/>
  <c r="H25" i="1" l="1"/>
  <c r="F22" i="1" l="1"/>
  <c r="F24" i="1" l="1"/>
  <c r="F23" i="1" s="1"/>
  <c r="F21" i="1"/>
  <c r="H31" i="1" l="1"/>
  <c r="H22" i="1"/>
  <c r="H21" i="1"/>
  <c r="H20" i="1"/>
  <c r="F18" i="1"/>
  <c r="F16" i="1"/>
  <c r="F15" i="1"/>
  <c r="H19" i="1"/>
  <c r="F14" i="1" l="1"/>
  <c r="F13" i="1" l="1"/>
  <c r="F73" i="1" s="1"/>
  <c r="H15" i="1"/>
  <c r="H24" i="1" l="1"/>
  <c r="H23" i="1" s="1"/>
  <c r="H16" i="1" l="1"/>
  <c r="H18" i="1"/>
  <c r="H14" i="1" l="1"/>
  <c r="H13" i="1" s="1"/>
  <c r="H73" i="1"/>
</calcChain>
</file>

<file path=xl/sharedStrings.xml><?xml version="1.0" encoding="utf-8"?>
<sst xmlns="http://schemas.openxmlformats.org/spreadsheetml/2006/main" count="125" uniqueCount="87">
  <si>
    <t xml:space="preserve">  </t>
  </si>
  <si>
    <t>№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</si>
  <si>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</si>
  <si>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</si>
  <si>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</si>
  <si>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</si>
  <si>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</si>
  <si>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</si>
  <si>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Административные затраты:</t>
  </si>
  <si>
    <t>Прямые расходы:</t>
  </si>
  <si>
    <t>Канцелярские товары</t>
  </si>
  <si>
    <t>ИТОГО</t>
  </si>
  <si>
    <r>
      <rPr>
        <b/>
        <sz val="11"/>
        <color theme="1"/>
        <rFont val="Times New Roman"/>
        <family val="1"/>
        <charset val="204"/>
      </rPr>
      <t xml:space="preserve">Грантополучатель: </t>
    </r>
    <r>
      <rPr>
        <sz val="11"/>
        <color theme="1"/>
        <rFont val="Times New Roman"/>
        <family val="1"/>
        <charset val="204"/>
      </rPr>
      <t>Республиканское общественное объединение «Единая детско-юношеская организация «Жас Ұлан»</t>
    </r>
  </si>
  <si>
    <t xml:space="preserve">Руководитель проекта </t>
  </si>
  <si>
    <t>Расходы по оплате работ и услуг, оказываемых юридическими и физическими лицами, в том числе:</t>
  </si>
  <si>
    <t xml:space="preserve">Бухгалтер </t>
  </si>
  <si>
    <t>Полиграфические услуги, в том числе:</t>
  </si>
  <si>
    <t>Представительские расходы, в том числе:</t>
  </si>
  <si>
    <t>Статьи расходов</t>
  </si>
  <si>
    <t>Заработная плата, в том числе:</t>
  </si>
  <si>
    <t>Социальные отчисления и социальный налог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</si>
  <si>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</si>
  <si>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</si>
  <si>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месяц</t>
  </si>
  <si>
    <t>штук</t>
  </si>
  <si>
    <t>услуга</t>
  </si>
  <si>
    <t>Обязательное социальное медицинское страхование</t>
  </si>
  <si>
    <t>Материально-техническое обеспечение:</t>
  </si>
  <si>
    <t>Платформа ZOOM</t>
  </si>
  <si>
    <t>Услуга ТикТок команды</t>
  </si>
  <si>
    <t>Заявитель (собственный вклад)</t>
  </si>
  <si>
    <t>Смета расходов по реализации социального проекта 2023 год</t>
  </si>
  <si>
    <t>Режущий плоттер Silhouette PORTRAIT 3</t>
  </si>
  <si>
    <t>Аренда зала</t>
  </si>
  <si>
    <t xml:space="preserve">работы и услуги физических лиц, в том числе:
</t>
  </si>
  <si>
    <r>
      <rPr>
        <b/>
        <sz val="11"/>
        <color theme="1"/>
        <rFont val="Times New Roman"/>
        <family val="1"/>
        <charset val="204"/>
      </rPr>
      <t xml:space="preserve">Тема гранта: </t>
    </r>
    <r>
      <rPr>
        <sz val="11"/>
        <color theme="1"/>
        <rFont val="Times New Roman"/>
        <family val="1"/>
        <charset val="204"/>
      </rPr>
      <t>«Birgemiz Bilim»</t>
    </r>
  </si>
  <si>
    <r>
      <rPr>
        <b/>
        <sz val="11"/>
        <color theme="1"/>
        <rFont val="Times New Roman"/>
        <family val="1"/>
        <charset val="204"/>
      </rPr>
      <t>Сумма гранта:</t>
    </r>
    <r>
      <rPr>
        <sz val="11"/>
        <color theme="1"/>
        <rFont val="Times New Roman"/>
        <family val="1"/>
        <charset val="204"/>
      </rPr>
      <t xml:space="preserve"> 27 756  000 (двадцать семь миллионов семьсот пятьдесят шесть тысяч) тенге </t>
    </r>
  </si>
  <si>
    <t xml:space="preserve">Менеджер проекта </t>
  </si>
  <si>
    <t>Менеджер проекта</t>
  </si>
  <si>
    <t>МФУ HP Color LaserJet Enterprise MFP M578dn 7ZU85A</t>
  </si>
  <si>
    <t xml:space="preserve">Мероприятие 1. Будет разработано анонсовое видео о начале проекта, которое будет распространятся в официальных социальных сетях проекта и будет направлено заинтересованным сторонам </t>
  </si>
  <si>
    <t>Услуги по разработке видеоролика (на каз. и рус. языках, 1 минута)</t>
  </si>
  <si>
    <t>Размещение материалов в СМИ республиканского значения и различные социальные сети</t>
  </si>
  <si>
    <t>Таргет</t>
  </si>
  <si>
    <r>
      <t xml:space="preserve">Услуга тренера </t>
    </r>
    <r>
      <rPr>
        <i/>
        <sz val="11"/>
        <color theme="1"/>
        <rFont val="Times New Roman"/>
        <family val="1"/>
        <charset val="204"/>
      </rPr>
      <t>(по 4 направлениям на 2х языках)</t>
    </r>
  </si>
  <si>
    <t xml:space="preserve">Мероприятие 6. Проведение учителями-волонтерами обучающих мероприятий для различных групп населения, в том числе в сельской местности. Обучающие мероприятия в виде тренингов, курсов, семинаров, мастер-классов по направлениям: цифровой, финансовой, языковой, компьютерной грамотности. </t>
  </si>
  <si>
    <t>Мероприятие 7. 100 дневный Марафон «Жастар таңдауы»</t>
  </si>
  <si>
    <t xml:space="preserve">Призовой фонд </t>
  </si>
  <si>
    <t xml:space="preserve">Мероприятие 8. Предоставление на конкурсной основе не менее 30 малых грантов (не менее по 300 тысяч тенге), в том числе не менее 3 проектов с последующим финансированием со стороны различных организаций, бизнес структур направленных на реализацию волонтерских инициатив в обучении различных групп населения цифровой, финансовой, языковой, компьютерной грамотности </t>
  </si>
  <si>
    <t>Малые гранты (призовой фонд)</t>
  </si>
  <si>
    <t xml:space="preserve">Мероприятие 9. Создание Instagram аккаунта проекта. Публикация постов и статей </t>
  </si>
  <si>
    <t xml:space="preserve">Мероприятие 10. Разработка серии познавательных роликов о цифровой, финансовой, языковой, компьютерной грамотности в ТикТоке 
</t>
  </si>
  <si>
    <t xml:space="preserve">Мероприятие 11. Будет подготовлено не менее 10 видеороликов об успешных кейсах в рамках реализации малых грантов, которые также будут опубликованы в социальных сетях. </t>
  </si>
  <si>
    <t xml:space="preserve">Услуги по разработке видеоролика </t>
  </si>
  <si>
    <t>Мероприятие 12. Форума по итогам проекта «Birgemiz: Bilim»</t>
  </si>
  <si>
    <t xml:space="preserve">Услуги ведущего </t>
  </si>
  <si>
    <t xml:space="preserve">Услуги полиграфии по печати баннера 3 м * 4 м, аренда, монтаж, демонтаж металлоконструкций, доставка до места проведения </t>
  </si>
  <si>
    <t>Аренда аппаратуры</t>
  </si>
  <si>
    <t>100 000</t>
  </si>
  <si>
    <t>Расходы на оплату аренды за помещение  (69 кв.м. 6 сотрудников в штате и 2 сотрудника ГПХ: дизайнер, SMM специалист)</t>
  </si>
  <si>
    <t>Мероприятие 2. Информирование потенциальных волонтеров через СМИ и социальные сети о наборе волонтеров для организации обучения цифровой, финансовой, языковой, компьютерной грамотности различных групп населения, в том числе в сельской местности.</t>
  </si>
  <si>
    <t xml:space="preserve">Мероприятие 3. Проведение волонтерам, прошедшим отбор курса обучения в дистанционном формате, менторское сопровождение и технические вопросы реализации проекта. </t>
  </si>
  <si>
    <t>Услуги СММ</t>
  </si>
  <si>
    <t xml:space="preserve"> ZOOM для волонтеров (50 аккаунтов)</t>
  </si>
  <si>
    <t>Услуги фото и видео  (1 дней * 80 000 тенге)</t>
  </si>
  <si>
    <t>Настенный стелаж для книг</t>
  </si>
  <si>
    <t>Веб камера для конференц связей</t>
  </si>
  <si>
    <t>Телевизор для видеоконференции</t>
  </si>
  <si>
    <t xml:space="preserve">Проживание и питание иногородных участников </t>
  </si>
  <si>
    <t>Кофе брейк (на 100 участников * 1500 тенге)</t>
  </si>
  <si>
    <r>
      <t xml:space="preserve">Призовой фонд </t>
    </r>
    <r>
      <rPr>
        <i/>
        <sz val="11"/>
        <color theme="1"/>
        <rFont val="Times New Roman"/>
        <family val="1"/>
        <charset val="204"/>
      </rPr>
      <t>(на два года реализации)</t>
    </r>
  </si>
  <si>
    <t>Обоснование/ комментарий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</si>
  <si>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</si>
  <si>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</si>
  <si>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>МП</t>
  </si>
  <si>
    <t>Грантодатель:</t>
  </si>
  <si>
    <t xml:space="preserve">НАО «Центр поддержки гражданских инициатив» </t>
  </si>
  <si>
    <t>Председатель Правления</t>
  </si>
  <si>
    <t>______________  Оспанова А.К.</t>
  </si>
  <si>
    <t>Заместитель Председателя Правления</t>
  </si>
  <si>
    <t>______________ Рахимжанов А.Б.</t>
  </si>
  <si>
    <t>Директор Департамента управления проектами</t>
  </si>
  <si>
    <t>______________ Шамшадинова С.С.</t>
  </si>
  <si>
    <t>Главный менеджер Департамента управления проектами</t>
  </si>
  <si>
    <t>______________ Ералы Н.А.</t>
  </si>
  <si>
    <t xml:space="preserve"> Председатель _________________ Садвакасова Д.Т. </t>
  </si>
  <si>
    <t>Приложение № 2                                                   
к Договору о предоставлении гранта                  
от «___» апреля 2023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</si>
</sst>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7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left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" fontId="4" fillId="3" borderId="0" xfId="0" applyNumberFormat="1" applyFont="1" applyFill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1" fontId="3" fillId="3" borderId="0" xfId="0" applyNumberFormat="1" applyFont="1" applyFill="1" applyAlignment="1">
      <alignment horizontal="left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>
      <alignment horizontal="left" vertical="center" wrapText="1"/>
    </xf>
    <xf numFmtId="41" fontId="3" fillId="3" borderId="1" xfId="1" applyNumberFormat="1" applyFont="1" applyFill="1" applyBorder="1" applyAlignment="1">
      <alignment horizontal="center" vertical="center"/>
    </xf>
    <xf numFmtId="41" fontId="5" fillId="3" borderId="1" xfId="1" applyNumberFormat="1" applyFont="1" applyFill="1" applyBorder="1" applyAlignment="1">
      <alignment horizontal="center" vertical="center"/>
    </xf>
    <xf numFmtId="41" fontId="4" fillId="3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horizontal="center" vertical="center"/>
    </xf>
    <xf numFmtId="41" fontId="2" fillId="3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4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" fontId="2" fillId="3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0" xfId="2" applyFill="1"/>
    <xf numFmtId="0" fontId="0" fillId="3" borderId="0" xfId="0" applyFill="1"/>
    <xf numFmtId="0" fontId="2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41" fontId="4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1" fontId="4" fillId="0" borderId="3" xfId="1" applyNumberFormat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 wrapText="1"/>
    </xf>
    <xf numFmtId="0" fontId="2" fillId="0" borderId="0" xfId="2" applyFont="1" applyFill="1"/>
    <xf numFmtId="1" fontId="4" fillId="0" borderId="5" xfId="1" applyNumberFormat="1" applyFont="1" applyFill="1" applyBorder="1" applyAlignment="1">
      <alignment horizontal="center" vertical="center"/>
    </xf>
    <xf numFmtId="41" fontId="4" fillId="0" borderId="5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41" fontId="11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0" xfId="0" applyFont="1"/>
    <xf numFmtId="0" fontId="9" fillId="0" borderId="0" xfId="0" applyFont="1" applyAlignment="1">
      <alignment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3" fontId="0" fillId="3" borderId="0" xfId="0" applyNumberFormat="1" applyFill="1"/>
    <xf numFmtId="3" fontId="7" fillId="0" borderId="0" xfId="0" applyNumberFormat="1" applyFont="1" applyFill="1"/>
    <xf numFmtId="3" fontId="0" fillId="0" borderId="0" xfId="0" applyNumberFormat="1" applyFill="1"/>
    <xf numFmtId="0" fontId="9" fillId="0" borderId="1" xfId="0" applyFont="1" applyBorder="1"/>
    <xf numFmtId="0" fontId="13" fillId="3" borderId="1" xfId="0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/>
    </xf>
    <xf numFmtId="0" fontId="14" fillId="3" borderId="1" xfId="1" applyNumberFormat="1" applyFont="1" applyFill="1" applyBorder="1" applyAlignment="1">
      <alignment horizontal="center" vertical="center"/>
    </xf>
    <xf numFmtId="1" fontId="13" fillId="3" borderId="1" xfId="2" applyNumberFormat="1" applyFont="1" applyFill="1" applyBorder="1" applyAlignment="1">
      <alignment horizontal="left" vertical="center" wrapText="1"/>
    </xf>
    <xf numFmtId="0" fontId="13" fillId="3" borderId="1" xfId="2" applyNumberFormat="1" applyFont="1" applyFill="1" applyBorder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/>
    </xf>
    <xf numFmtId="0" fontId="3" fillId="0" borderId="0" xfId="0" applyFont="1"/>
    <xf numFmtId="41" fontId="11" fillId="3" borderId="1" xfId="1" applyNumberFormat="1" applyFont="1" applyFill="1" applyBorder="1" applyAlignment="1">
      <alignment horizontal="center" vertical="center"/>
    </xf>
    <xf numFmtId="41" fontId="10" fillId="3" borderId="1" xfId="1" applyNumberFormat="1" applyFont="1" applyFill="1" applyBorder="1" applyAlignment="1">
      <alignment horizontal="center" vertical="center"/>
    </xf>
    <xf numFmtId="41" fontId="13" fillId="3" borderId="1" xfId="2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1" fontId="2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41" fontId="3" fillId="0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" fontId="2" fillId="0" borderId="7" xfId="2" applyNumberFormat="1" applyFont="1" applyFill="1" applyBorder="1" applyAlignment="1">
      <alignment horizontal="left" vertical="center" wrapText="1"/>
    </xf>
    <xf numFmtId="1" fontId="2" fillId="0" borderId="3" xfId="2" applyNumberFormat="1" applyFont="1" applyFill="1" applyBorder="1" applyAlignment="1">
      <alignment horizontal="center" vertical="center"/>
    </xf>
    <xf numFmtId="41" fontId="2" fillId="0" borderId="3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" fontId="2" fillId="0" borderId="6" xfId="2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/>
    <xf numFmtId="0" fontId="0" fillId="3" borderId="1" xfId="0" applyFill="1" applyBorder="1"/>
    <xf numFmtId="0" fontId="0" fillId="0" borderId="1" xfId="0" applyFont="1" applyFill="1" applyBorder="1"/>
    <xf numFmtId="0" fontId="1" fillId="3" borderId="1" xfId="2" applyFill="1" applyBorder="1"/>
    <xf numFmtId="0" fontId="2" fillId="0" borderId="1" xfId="2" applyFont="1" applyFill="1" applyBorder="1"/>
    <xf numFmtId="0" fontId="17" fillId="0" borderId="0" xfId="0" applyFont="1" applyAlignment="1">
      <alignment horizontal="left" vertical="center" indent="1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1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3">
    <cellStyle name="60% — акцент1" xfId="2" builtinId="3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zoomScale="85" zoomScaleNormal="85" zoomScaleSheetLayoutView="85" workbookViewId="0">
      <selection activeCell="E18" sqref="E18"/>
    </sheetView>
  </sheetViews>
  <sheetFormatPr defaultColWidth="9.109375" defaultRowHeight="14.4" x14ac:dyDescent="0.3"/>
  <cols>
    <col min="1" max="1" width="3.33203125" style="1" bestFit="1" customWidth="1"/>
    <col min="2" max="2" width="51" style="1" customWidth="1"/>
    <col min="3" max="3" width="11.5546875" style="1" customWidth="1"/>
    <col min="4" max="4" width="11.33203125" style="28" customWidth="1"/>
    <col min="5" max="5" width="12.5546875" style="1" customWidth="1"/>
    <col min="6" max="6" width="14.88671875" style="1" customWidth="1"/>
    <col min="7" max="7" width="14.6640625" style="1" customWidth="1"/>
    <col min="8" max="8" width="18.5546875" style="1" customWidth="1"/>
    <col min="9" max="9" width="12.6640625" style="1" customWidth="1"/>
    <col min="10" max="10" width="9.109375" style="1"/>
    <col min="11" max="11" width="10.33203125" style="1" bestFit="1" customWidth="1"/>
    <col min="12" max="16384" width="9.109375" style="1"/>
  </cols>
  <sheetData>
    <row r="1" spans="1:9" x14ac:dyDescent="0.3">
      <c r="B1" s="125"/>
      <c r="D1" s="26"/>
      <c r="E1" s="4"/>
      <c r="F1" s="4"/>
      <c r="G1" s="118" t="s">
        <v>86</v>
      </c>
      <c r="H1" s="118"/>
    </row>
    <row r="2" spans="1:9" x14ac:dyDescent="0.3">
      <c r="B2" s="125"/>
      <c r="D2" s="26"/>
      <c r="E2" s="4"/>
      <c r="F2" s="4"/>
      <c r="G2" s="118"/>
      <c r="H2" s="118"/>
    </row>
    <row r="3" spans="1:9" x14ac:dyDescent="0.3">
      <c r="B3" s="125"/>
      <c r="D3" s="26"/>
      <c r="E3" s="4"/>
      <c r="F3" s="4"/>
      <c r="G3" s="118"/>
      <c r="H3" s="118"/>
    </row>
    <row r="4" spans="1:9" ht="15.6" x14ac:dyDescent="0.3">
      <c r="D4" s="27"/>
    </row>
    <row r="5" spans="1:9" ht="15.75" customHeight="1" x14ac:dyDescent="0.3">
      <c r="A5" s="119" t="s">
        <v>31</v>
      </c>
      <c r="B5" s="119"/>
      <c r="C5" s="119"/>
      <c r="D5" s="119"/>
      <c r="E5" s="119"/>
      <c r="F5" s="119"/>
      <c r="G5" s="119"/>
    </row>
    <row r="7" spans="1:9" ht="13.5" customHeight="1" x14ac:dyDescent="0.3">
      <c r="A7" s="120" t="s">
        <v>12</v>
      </c>
      <c r="B7" s="120"/>
      <c r="C7" s="120"/>
      <c r="D7" s="120"/>
      <c r="E7" s="120"/>
      <c r="F7" s="120"/>
      <c r="G7" s="120"/>
      <c r="H7" s="120"/>
    </row>
    <row r="8" spans="1:9" s="5" customFormat="1" x14ac:dyDescent="0.3">
      <c r="A8" s="120" t="s">
        <v>35</v>
      </c>
      <c r="B8" s="120"/>
      <c r="C8" s="120"/>
      <c r="D8" s="120"/>
      <c r="E8" s="120"/>
      <c r="F8" s="120"/>
      <c r="G8" s="120"/>
      <c r="H8" s="120"/>
    </row>
    <row r="9" spans="1:9" ht="15" customHeight="1" x14ac:dyDescent="0.3">
      <c r="A9" s="120" t="s">
        <v>36</v>
      </c>
      <c r="B9" s="120"/>
      <c r="C9" s="120"/>
      <c r="D9" s="120"/>
      <c r="E9" s="120"/>
      <c r="F9" s="120"/>
      <c r="G9" s="120"/>
      <c r="H9" s="120"/>
    </row>
    <row r="10" spans="1:9" ht="12.75" customHeight="1" x14ac:dyDescent="0.3">
      <c r="A10" s="10" t="s">
        <v>0</v>
      </c>
      <c r="B10" s="11"/>
      <c r="C10" s="12"/>
      <c r="D10" s="29"/>
      <c r="E10" s="12"/>
      <c r="F10" s="12"/>
      <c r="G10" s="12"/>
      <c r="H10" s="12"/>
    </row>
    <row r="11" spans="1:9" ht="15" customHeight="1" x14ac:dyDescent="0.3">
      <c r="A11" s="123" t="s">
        <v>1</v>
      </c>
      <c r="B11" s="123" t="s">
        <v>18</v>
      </c>
      <c r="C11" s="123" t="s">
        <v>2</v>
      </c>
      <c r="D11" s="123" t="s">
        <v>3</v>
      </c>
      <c r="E11" s="123" t="s">
        <v>4</v>
      </c>
      <c r="F11" s="123" t="s">
        <v>5</v>
      </c>
      <c r="G11" s="121" t="s">
        <v>6</v>
      </c>
      <c r="H11" s="122"/>
      <c r="I11" s="117" t="s">
        <v>71</v>
      </c>
    </row>
    <row r="12" spans="1:9" ht="41.4" x14ac:dyDescent="0.3">
      <c r="A12" s="124"/>
      <c r="B12" s="124"/>
      <c r="C12" s="124"/>
      <c r="D12" s="124"/>
      <c r="E12" s="124"/>
      <c r="F12" s="124"/>
      <c r="G12" s="6" t="s">
        <v>30</v>
      </c>
      <c r="H12" s="6" t="s">
        <v>7</v>
      </c>
      <c r="I12" s="117"/>
    </row>
    <row r="13" spans="1:9" x14ac:dyDescent="0.3">
      <c r="A13" s="6">
        <v>1</v>
      </c>
      <c r="B13" s="7" t="s">
        <v>8</v>
      </c>
      <c r="C13" s="13"/>
      <c r="D13" s="14"/>
      <c r="E13" s="21"/>
      <c r="F13" s="22">
        <f>F14+F19+F20+F21+F22+F23</f>
        <v>10020600</v>
      </c>
      <c r="G13" s="22"/>
      <c r="H13" s="22">
        <f>H14+H19+H20+H21+H22+H23</f>
        <v>10020600</v>
      </c>
      <c r="I13" s="100"/>
    </row>
    <row r="14" spans="1:9" s="2" customFormat="1" x14ac:dyDescent="0.3">
      <c r="A14" s="6"/>
      <c r="B14" s="7" t="s">
        <v>19</v>
      </c>
      <c r="C14" s="15"/>
      <c r="D14" s="16"/>
      <c r="E14" s="22"/>
      <c r="F14" s="22">
        <f>SUM(F15:F18)</f>
        <v>7200000</v>
      </c>
      <c r="G14" s="22"/>
      <c r="H14" s="22">
        <f>SUM(H15:H18)</f>
        <v>7200000</v>
      </c>
      <c r="I14" s="101"/>
    </row>
    <row r="15" spans="1:9" x14ac:dyDescent="0.3">
      <c r="A15" s="8"/>
      <c r="B15" s="17" t="s">
        <v>13</v>
      </c>
      <c r="C15" s="8" t="s">
        <v>23</v>
      </c>
      <c r="D15" s="30">
        <v>9</v>
      </c>
      <c r="E15" s="23">
        <v>250000</v>
      </c>
      <c r="F15" s="23">
        <f t="shared" ref="F15:F18" si="0">D15*E15</f>
        <v>2250000</v>
      </c>
      <c r="G15" s="23"/>
      <c r="H15" s="23">
        <f>F15</f>
        <v>2250000</v>
      </c>
      <c r="I15" s="100"/>
    </row>
    <row r="16" spans="1:9" x14ac:dyDescent="0.3">
      <c r="A16" s="8"/>
      <c r="B16" s="17" t="s">
        <v>37</v>
      </c>
      <c r="C16" s="8" t="s">
        <v>23</v>
      </c>
      <c r="D16" s="30">
        <v>9</v>
      </c>
      <c r="E16" s="23">
        <v>200000</v>
      </c>
      <c r="F16" s="23">
        <f t="shared" si="0"/>
        <v>1800000</v>
      </c>
      <c r="G16" s="23"/>
      <c r="H16" s="23">
        <f t="shared" ref="H16:H18" si="1">F16</f>
        <v>1800000</v>
      </c>
      <c r="I16" s="100"/>
    </row>
    <row r="17" spans="1:11" x14ac:dyDescent="0.3">
      <c r="A17" s="8"/>
      <c r="B17" s="62" t="s">
        <v>38</v>
      </c>
      <c r="C17" s="8" t="s">
        <v>23</v>
      </c>
      <c r="D17" s="30">
        <v>9</v>
      </c>
      <c r="E17" s="23">
        <v>200000</v>
      </c>
      <c r="F17" s="23">
        <f>D17*E17</f>
        <v>1800000</v>
      </c>
      <c r="G17" s="23"/>
      <c r="H17" s="23">
        <f>F17</f>
        <v>1800000</v>
      </c>
      <c r="I17" s="100"/>
    </row>
    <row r="18" spans="1:11" x14ac:dyDescent="0.3">
      <c r="A18" s="8"/>
      <c r="B18" s="17" t="s">
        <v>15</v>
      </c>
      <c r="C18" s="8" t="s">
        <v>23</v>
      </c>
      <c r="D18" s="30">
        <v>9</v>
      </c>
      <c r="E18" s="23">
        <v>150000</v>
      </c>
      <c r="F18" s="23">
        <f t="shared" si="0"/>
        <v>1350000</v>
      </c>
      <c r="G18" s="23"/>
      <c r="H18" s="23">
        <f t="shared" si="1"/>
        <v>1350000</v>
      </c>
      <c r="I18" s="100"/>
      <c r="K18" s="69"/>
    </row>
    <row r="19" spans="1:11" s="2" customFormat="1" x14ac:dyDescent="0.3">
      <c r="A19" s="6"/>
      <c r="B19" s="7" t="s">
        <v>20</v>
      </c>
      <c r="C19" s="6" t="s">
        <v>23</v>
      </c>
      <c r="D19" s="31">
        <v>9</v>
      </c>
      <c r="E19" s="24">
        <f>(E15+E16+E17+E18)*0.9*0.035+((E15+E16+E17+E18)*0.9*0.095-(E15+E16+E17+E18)*0.9*0.035)</f>
        <v>68400</v>
      </c>
      <c r="F19" s="22">
        <f>D19*E19</f>
        <v>615600</v>
      </c>
      <c r="G19" s="22"/>
      <c r="H19" s="22">
        <f t="shared" ref="H19:H22" si="2">F19</f>
        <v>615600</v>
      </c>
      <c r="I19" s="101"/>
      <c r="K19" s="68"/>
    </row>
    <row r="20" spans="1:11" s="2" customFormat="1" ht="16.5" customHeight="1" x14ac:dyDescent="0.3">
      <c r="A20" s="15"/>
      <c r="B20" s="7" t="s">
        <v>26</v>
      </c>
      <c r="C20" s="6" t="s">
        <v>23</v>
      </c>
      <c r="D20" s="31">
        <v>9</v>
      </c>
      <c r="E20" s="22">
        <f xml:space="preserve"> (E15+E17+E18+E16)*2%</f>
        <v>16000</v>
      </c>
      <c r="F20" s="22">
        <f>D20*E20</f>
        <v>144000</v>
      </c>
      <c r="G20" s="22"/>
      <c r="H20" s="22">
        <f t="shared" si="2"/>
        <v>144000</v>
      </c>
      <c r="I20" s="101"/>
      <c r="K20" s="68"/>
    </row>
    <row r="21" spans="1:11" s="2" customFormat="1" x14ac:dyDescent="0.3">
      <c r="A21" s="6"/>
      <c r="B21" s="7" t="s">
        <v>21</v>
      </c>
      <c r="C21" s="6" t="s">
        <v>23</v>
      </c>
      <c r="D21" s="31">
        <v>9</v>
      </c>
      <c r="E21" s="22">
        <v>30000</v>
      </c>
      <c r="F21" s="22">
        <f>D21*E21</f>
        <v>270000</v>
      </c>
      <c r="G21" s="22"/>
      <c r="H21" s="22">
        <f t="shared" si="2"/>
        <v>270000</v>
      </c>
      <c r="I21" s="101"/>
      <c r="K21" s="68"/>
    </row>
    <row r="22" spans="1:11" s="2" customFormat="1" ht="48" customHeight="1" x14ac:dyDescent="0.3">
      <c r="A22" s="6"/>
      <c r="B22" s="18" t="s">
        <v>59</v>
      </c>
      <c r="C22" s="6" t="s">
        <v>23</v>
      </c>
      <c r="D22" s="31">
        <v>9</v>
      </c>
      <c r="E22" s="22">
        <v>189000</v>
      </c>
      <c r="F22" s="22">
        <f>D22*E22</f>
        <v>1701000</v>
      </c>
      <c r="G22" s="22"/>
      <c r="H22" s="22">
        <f t="shared" si="2"/>
        <v>1701000</v>
      </c>
      <c r="I22" s="101"/>
      <c r="K22" s="68"/>
    </row>
    <row r="23" spans="1:11" s="2" customFormat="1" ht="46.5" customHeight="1" x14ac:dyDescent="0.3">
      <c r="A23" s="6"/>
      <c r="B23" s="33" t="s">
        <v>22</v>
      </c>
      <c r="C23" s="6"/>
      <c r="D23" s="31"/>
      <c r="E23" s="22"/>
      <c r="F23" s="22">
        <f>F24</f>
        <v>90000</v>
      </c>
      <c r="G23" s="22"/>
      <c r="H23" s="22">
        <f>H24</f>
        <v>90000</v>
      </c>
      <c r="I23" s="101"/>
      <c r="K23" s="68"/>
    </row>
    <row r="24" spans="1:11" x14ac:dyDescent="0.3">
      <c r="A24" s="8"/>
      <c r="B24" s="34" t="s">
        <v>10</v>
      </c>
      <c r="C24" s="8" t="s">
        <v>23</v>
      </c>
      <c r="D24" s="30">
        <v>9</v>
      </c>
      <c r="E24" s="23">
        <v>10000</v>
      </c>
      <c r="F24" s="23">
        <f>D24*E24</f>
        <v>90000</v>
      </c>
      <c r="G24" s="23"/>
      <c r="H24" s="23">
        <f t="shared" ref="H24" si="3">F24</f>
        <v>90000</v>
      </c>
      <c r="I24" s="100"/>
    </row>
    <row r="25" spans="1:11" s="36" customFormat="1" x14ac:dyDescent="0.3">
      <c r="A25" s="6">
        <v>2</v>
      </c>
      <c r="B25" s="7" t="s">
        <v>27</v>
      </c>
      <c r="C25" s="8"/>
      <c r="D25" s="30"/>
      <c r="E25" s="23"/>
      <c r="F25" s="22">
        <f>F26+F27+F28+F29+F30</f>
        <v>1941400</v>
      </c>
      <c r="G25" s="22"/>
      <c r="H25" s="22">
        <f t="shared" ref="H25:H31" si="4">F25</f>
        <v>1941400</v>
      </c>
      <c r="I25" s="102"/>
      <c r="K25" s="67"/>
    </row>
    <row r="26" spans="1:11" s="61" customFormat="1" x14ac:dyDescent="0.3">
      <c r="A26" s="38"/>
      <c r="B26" s="70" t="s">
        <v>39</v>
      </c>
      <c r="C26" s="38" t="s">
        <v>24</v>
      </c>
      <c r="D26" s="40">
        <v>1</v>
      </c>
      <c r="E26" s="41">
        <v>1000000</v>
      </c>
      <c r="F26" s="41">
        <f>D26*E26</f>
        <v>1000000</v>
      </c>
      <c r="G26" s="41"/>
      <c r="H26" s="41">
        <f>F26</f>
        <v>1000000</v>
      </c>
      <c r="I26" s="103"/>
    </row>
    <row r="27" spans="1:11" s="61" customFormat="1" ht="16.5" customHeight="1" x14ac:dyDescent="0.3">
      <c r="A27" s="38"/>
      <c r="B27" s="63" t="s">
        <v>32</v>
      </c>
      <c r="C27" s="38" t="s">
        <v>24</v>
      </c>
      <c r="D27" s="40">
        <v>1</v>
      </c>
      <c r="E27" s="41">
        <v>100000</v>
      </c>
      <c r="F27" s="41">
        <f>D27*E27</f>
        <v>100000</v>
      </c>
      <c r="G27" s="41"/>
      <c r="H27" s="41">
        <f>F27</f>
        <v>100000</v>
      </c>
      <c r="I27" s="103"/>
    </row>
    <row r="28" spans="1:11" s="61" customFormat="1" ht="16.5" customHeight="1" x14ac:dyDescent="0.3">
      <c r="A28" s="38"/>
      <c r="B28" s="85" t="s">
        <v>65</v>
      </c>
      <c r="C28" s="38" t="s">
        <v>24</v>
      </c>
      <c r="D28" s="40">
        <v>1</v>
      </c>
      <c r="E28" s="41">
        <v>145000</v>
      </c>
      <c r="F28" s="41">
        <f>D28*E28</f>
        <v>145000</v>
      </c>
      <c r="G28" s="41"/>
      <c r="H28" s="41">
        <f>F28</f>
        <v>145000</v>
      </c>
      <c r="I28" s="103"/>
    </row>
    <row r="29" spans="1:11" s="61" customFormat="1" ht="16.5" customHeight="1" x14ac:dyDescent="0.3">
      <c r="A29" s="38"/>
      <c r="B29" s="85" t="s">
        <v>66</v>
      </c>
      <c r="C29" s="38" t="s">
        <v>24</v>
      </c>
      <c r="D29" s="40">
        <v>1</v>
      </c>
      <c r="E29" s="41">
        <v>350000</v>
      </c>
      <c r="F29" s="41">
        <f>D29*E29</f>
        <v>350000</v>
      </c>
      <c r="G29" s="41"/>
      <c r="H29" s="41">
        <f>F29</f>
        <v>350000</v>
      </c>
      <c r="I29" s="103"/>
    </row>
    <row r="30" spans="1:11" s="61" customFormat="1" ht="16.5" customHeight="1" x14ac:dyDescent="0.3">
      <c r="A30" s="38"/>
      <c r="B30" s="85" t="s">
        <v>67</v>
      </c>
      <c r="C30" s="38" t="s">
        <v>24</v>
      </c>
      <c r="D30" s="40">
        <v>1</v>
      </c>
      <c r="E30" s="41">
        <v>346400</v>
      </c>
      <c r="F30" s="41">
        <f>D30*E30</f>
        <v>346400</v>
      </c>
      <c r="G30" s="41"/>
      <c r="H30" s="41">
        <f>F30</f>
        <v>346400</v>
      </c>
      <c r="I30" s="103"/>
    </row>
    <row r="31" spans="1:11" s="35" customFormat="1" x14ac:dyDescent="0.3">
      <c r="A31" s="6">
        <v>3</v>
      </c>
      <c r="B31" s="7" t="s">
        <v>9</v>
      </c>
      <c r="C31" s="8"/>
      <c r="D31" s="30"/>
      <c r="E31" s="23"/>
      <c r="F31" s="22">
        <f>F32+F35+F39+F43+F46+F49+F52+F55+F58+F61</f>
        <v>15794000</v>
      </c>
      <c r="G31" s="22"/>
      <c r="H31" s="22">
        <f t="shared" si="4"/>
        <v>15794000</v>
      </c>
      <c r="I31" s="104"/>
    </row>
    <row r="32" spans="1:11" ht="62.25" customHeight="1" x14ac:dyDescent="0.3">
      <c r="A32" s="48"/>
      <c r="B32" s="49" t="s">
        <v>40</v>
      </c>
      <c r="C32" s="48"/>
      <c r="D32" s="50"/>
      <c r="E32" s="88"/>
      <c r="F32" s="88">
        <f>F33</f>
        <v>150000</v>
      </c>
      <c r="G32" s="88"/>
      <c r="H32" s="88">
        <f t="shared" ref="H32:H38" si="5">F32</f>
        <v>150000</v>
      </c>
      <c r="I32" s="100"/>
    </row>
    <row r="33" spans="1:9" ht="28.5" customHeight="1" x14ac:dyDescent="0.3">
      <c r="A33" s="38"/>
      <c r="B33" s="37" t="s">
        <v>14</v>
      </c>
      <c r="C33" s="38"/>
      <c r="D33" s="40"/>
      <c r="E33" s="41"/>
      <c r="F33" s="42">
        <f>F34</f>
        <v>150000</v>
      </c>
      <c r="G33" s="42"/>
      <c r="H33" s="42">
        <f t="shared" si="5"/>
        <v>150000</v>
      </c>
      <c r="I33" s="100"/>
    </row>
    <row r="34" spans="1:9" ht="27.6" x14ac:dyDescent="0.3">
      <c r="A34" s="38"/>
      <c r="B34" s="47" t="s">
        <v>41</v>
      </c>
      <c r="C34" s="39" t="s">
        <v>25</v>
      </c>
      <c r="D34" s="40">
        <v>1</v>
      </c>
      <c r="E34" s="41">
        <v>150000</v>
      </c>
      <c r="F34" s="41">
        <f>D34*E34</f>
        <v>150000</v>
      </c>
      <c r="G34" s="41"/>
      <c r="H34" s="41">
        <f t="shared" si="5"/>
        <v>150000</v>
      </c>
      <c r="I34" s="100"/>
    </row>
    <row r="35" spans="1:9" ht="102.75" customHeight="1" x14ac:dyDescent="0.3">
      <c r="A35" s="48"/>
      <c r="B35" s="49" t="s">
        <v>60</v>
      </c>
      <c r="C35" s="48"/>
      <c r="D35" s="50"/>
      <c r="E35" s="88"/>
      <c r="F35" s="88">
        <f>F36</f>
        <v>320000</v>
      </c>
      <c r="G35" s="88"/>
      <c r="H35" s="88">
        <f t="shared" si="5"/>
        <v>320000</v>
      </c>
      <c r="I35" s="100"/>
    </row>
    <row r="36" spans="1:9" ht="30.75" customHeight="1" x14ac:dyDescent="0.3">
      <c r="A36" s="38"/>
      <c r="B36" s="37" t="s">
        <v>14</v>
      </c>
      <c r="C36" s="38"/>
      <c r="D36" s="40"/>
      <c r="E36" s="41"/>
      <c r="F36" s="42">
        <f>F37+F38</f>
        <v>320000</v>
      </c>
      <c r="G36" s="42"/>
      <c r="H36" s="42">
        <f t="shared" si="5"/>
        <v>320000</v>
      </c>
      <c r="I36" s="100"/>
    </row>
    <row r="37" spans="1:9" ht="27.6" x14ac:dyDescent="0.3">
      <c r="A37" s="38"/>
      <c r="B37" s="47" t="s">
        <v>42</v>
      </c>
      <c r="C37" s="39" t="s">
        <v>25</v>
      </c>
      <c r="D37" s="40">
        <v>1</v>
      </c>
      <c r="E37" s="41">
        <v>200000</v>
      </c>
      <c r="F37" s="41">
        <f>D37*E37</f>
        <v>200000</v>
      </c>
      <c r="G37" s="41"/>
      <c r="H37" s="41">
        <f t="shared" si="5"/>
        <v>200000</v>
      </c>
      <c r="I37" s="100"/>
    </row>
    <row r="38" spans="1:9" x14ac:dyDescent="0.3">
      <c r="A38" s="38"/>
      <c r="B38" s="47" t="s">
        <v>43</v>
      </c>
      <c r="C38" s="39" t="s">
        <v>25</v>
      </c>
      <c r="D38" s="40">
        <v>1</v>
      </c>
      <c r="E38" s="41">
        <v>120000</v>
      </c>
      <c r="F38" s="41">
        <f>D38*E38</f>
        <v>120000</v>
      </c>
      <c r="G38" s="41"/>
      <c r="H38" s="41">
        <f t="shared" si="5"/>
        <v>120000</v>
      </c>
      <c r="I38" s="100"/>
    </row>
    <row r="39" spans="1:9" ht="77.25" customHeight="1" x14ac:dyDescent="0.3">
      <c r="A39" s="38"/>
      <c r="B39" s="37" t="s">
        <v>61</v>
      </c>
      <c r="C39" s="39"/>
      <c r="D39" s="89"/>
      <c r="E39" s="90"/>
      <c r="F39" s="91">
        <f>F40</f>
        <v>624000</v>
      </c>
      <c r="G39" s="91"/>
      <c r="H39" s="42">
        <f t="shared" ref="H39:H45" si="6">F39</f>
        <v>624000</v>
      </c>
      <c r="I39" s="100"/>
    </row>
    <row r="40" spans="1:9" ht="27.6" x14ac:dyDescent="0.3">
      <c r="A40" s="38"/>
      <c r="B40" s="37" t="s">
        <v>14</v>
      </c>
      <c r="C40" s="38"/>
      <c r="D40" s="40"/>
      <c r="E40" s="56"/>
      <c r="F40" s="58">
        <f>F41+F42</f>
        <v>624000</v>
      </c>
      <c r="G40" s="58"/>
      <c r="H40" s="58">
        <f t="shared" si="6"/>
        <v>624000</v>
      </c>
      <c r="I40" s="100"/>
    </row>
    <row r="41" spans="1:9" x14ac:dyDescent="0.3">
      <c r="A41" s="38"/>
      <c r="B41" s="59" t="s">
        <v>44</v>
      </c>
      <c r="C41" s="60" t="s">
        <v>25</v>
      </c>
      <c r="D41" s="60">
        <v>4</v>
      </c>
      <c r="E41" s="56">
        <v>150000</v>
      </c>
      <c r="F41" s="41">
        <f>D41*E41</f>
        <v>600000</v>
      </c>
      <c r="G41" s="41"/>
      <c r="H41" s="41">
        <f t="shared" si="6"/>
        <v>600000</v>
      </c>
      <c r="I41" s="100"/>
    </row>
    <row r="42" spans="1:9" x14ac:dyDescent="0.3">
      <c r="A42" s="38"/>
      <c r="B42" s="59" t="s">
        <v>28</v>
      </c>
      <c r="C42" s="60" t="s">
        <v>25</v>
      </c>
      <c r="D42" s="60">
        <v>4</v>
      </c>
      <c r="E42" s="56">
        <v>6000</v>
      </c>
      <c r="F42" s="41">
        <f>D42*E42</f>
        <v>24000</v>
      </c>
      <c r="G42" s="41"/>
      <c r="H42" s="41">
        <f t="shared" si="6"/>
        <v>24000</v>
      </c>
      <c r="I42" s="100"/>
    </row>
    <row r="43" spans="1:9" ht="103.5" customHeight="1" x14ac:dyDescent="0.3">
      <c r="A43" s="48"/>
      <c r="B43" s="92" t="s">
        <v>45</v>
      </c>
      <c r="C43" s="48"/>
      <c r="D43" s="50"/>
      <c r="E43" s="88"/>
      <c r="F43" s="88">
        <f>F44</f>
        <v>300000</v>
      </c>
      <c r="G43" s="88"/>
      <c r="H43" s="88">
        <f t="shared" si="6"/>
        <v>300000</v>
      </c>
      <c r="I43" s="100"/>
    </row>
    <row r="44" spans="1:9" ht="29.25" customHeight="1" x14ac:dyDescent="0.3">
      <c r="A44" s="38"/>
      <c r="B44" s="37" t="s">
        <v>14</v>
      </c>
      <c r="C44" s="38"/>
      <c r="D44" s="40"/>
      <c r="E44" s="41"/>
      <c r="F44" s="42">
        <f>F45</f>
        <v>300000</v>
      </c>
      <c r="G44" s="42"/>
      <c r="H44" s="42">
        <f t="shared" si="6"/>
        <v>300000</v>
      </c>
      <c r="I44" s="100"/>
    </row>
    <row r="45" spans="1:9" x14ac:dyDescent="0.3">
      <c r="A45" s="51"/>
      <c r="B45" s="47" t="s">
        <v>63</v>
      </c>
      <c r="C45" s="38" t="s">
        <v>25</v>
      </c>
      <c r="D45" s="40">
        <v>1</v>
      </c>
      <c r="E45" s="41">
        <v>300000</v>
      </c>
      <c r="F45" s="41">
        <f>D45*E45</f>
        <v>300000</v>
      </c>
      <c r="G45" s="41"/>
      <c r="H45" s="41">
        <f t="shared" si="6"/>
        <v>300000</v>
      </c>
      <c r="I45" s="100"/>
    </row>
    <row r="46" spans="1:9" ht="34.5" customHeight="1" x14ac:dyDescent="0.3">
      <c r="A46" s="48"/>
      <c r="B46" s="49" t="s">
        <v>46</v>
      </c>
      <c r="C46" s="48"/>
      <c r="D46" s="50"/>
      <c r="E46" s="88"/>
      <c r="F46" s="88">
        <f>F47</f>
        <v>500000</v>
      </c>
      <c r="G46" s="88"/>
      <c r="H46" s="88">
        <f>H47</f>
        <v>500000</v>
      </c>
      <c r="I46" s="100"/>
    </row>
    <row r="47" spans="1:9" ht="17.25" customHeight="1" x14ac:dyDescent="0.3">
      <c r="A47" s="38"/>
      <c r="B47" s="49" t="s">
        <v>17</v>
      </c>
      <c r="C47" s="38"/>
      <c r="D47" s="40"/>
      <c r="E47" s="41"/>
      <c r="F47" s="42">
        <f>F48</f>
        <v>500000</v>
      </c>
      <c r="G47" s="42"/>
      <c r="H47" s="42">
        <f>F47</f>
        <v>500000</v>
      </c>
      <c r="I47" s="100"/>
    </row>
    <row r="48" spans="1:9" x14ac:dyDescent="0.3">
      <c r="A48" s="38"/>
      <c r="B48" s="47" t="s">
        <v>70</v>
      </c>
      <c r="C48" s="39" t="s">
        <v>25</v>
      </c>
      <c r="D48" s="40">
        <v>1</v>
      </c>
      <c r="E48" s="41">
        <v>500000</v>
      </c>
      <c r="F48" s="41">
        <f>D48*E48</f>
        <v>500000</v>
      </c>
      <c r="G48" s="41"/>
      <c r="H48" s="41">
        <f>F48</f>
        <v>500000</v>
      </c>
      <c r="I48" s="100"/>
    </row>
    <row r="49" spans="1:9" ht="134.25" customHeight="1" x14ac:dyDescent="0.3">
      <c r="A49" s="44"/>
      <c r="B49" s="93" t="s">
        <v>48</v>
      </c>
      <c r="C49" s="64"/>
      <c r="D49" s="65"/>
      <c r="E49" s="45"/>
      <c r="F49" s="46">
        <f>F50</f>
        <v>9000000</v>
      </c>
      <c r="G49" s="46"/>
      <c r="H49" s="46">
        <f>F49</f>
        <v>9000000</v>
      </c>
      <c r="I49" s="100"/>
    </row>
    <row r="50" spans="1:9" ht="27.6" x14ac:dyDescent="0.3">
      <c r="A50" s="44"/>
      <c r="B50" s="37" t="s">
        <v>14</v>
      </c>
      <c r="C50" s="48"/>
      <c r="D50" s="50"/>
      <c r="E50" s="45"/>
      <c r="F50" s="46">
        <f>F51</f>
        <v>9000000</v>
      </c>
      <c r="G50" s="45"/>
      <c r="H50" s="46">
        <f>F50</f>
        <v>9000000</v>
      </c>
      <c r="I50" s="100"/>
    </row>
    <row r="51" spans="1:9" x14ac:dyDescent="0.3">
      <c r="A51" s="44"/>
      <c r="B51" s="47" t="s">
        <v>49</v>
      </c>
      <c r="C51" s="43" t="s">
        <v>25</v>
      </c>
      <c r="D51" s="52">
        <v>30</v>
      </c>
      <c r="E51" s="45">
        <v>300000</v>
      </c>
      <c r="F51" s="45">
        <f>D51*E51</f>
        <v>9000000</v>
      </c>
      <c r="G51" s="45"/>
      <c r="H51" s="45">
        <f>F51</f>
        <v>9000000</v>
      </c>
      <c r="I51" s="100"/>
    </row>
    <row r="52" spans="1:9" ht="28.2" x14ac:dyDescent="0.3">
      <c r="A52" s="44"/>
      <c r="B52" s="94" t="s">
        <v>50</v>
      </c>
      <c r="C52" s="43"/>
      <c r="D52" s="65"/>
      <c r="E52" s="45"/>
      <c r="F52" s="46">
        <f>F53</f>
        <v>250000</v>
      </c>
      <c r="G52" s="45"/>
      <c r="H52" s="46">
        <f>H53</f>
        <v>250000</v>
      </c>
      <c r="I52" s="100"/>
    </row>
    <row r="53" spans="1:9" x14ac:dyDescent="0.3">
      <c r="A53" s="44"/>
      <c r="B53" s="86" t="s">
        <v>34</v>
      </c>
      <c r="C53" s="64"/>
      <c r="D53" s="65"/>
      <c r="E53" s="45"/>
      <c r="F53" s="46">
        <f>F54</f>
        <v>250000</v>
      </c>
      <c r="G53" s="46"/>
      <c r="H53" s="46">
        <f>F53</f>
        <v>250000</v>
      </c>
      <c r="I53" s="100"/>
    </row>
    <row r="54" spans="1:9" x14ac:dyDescent="0.3">
      <c r="A54" s="66"/>
      <c r="B54" s="87" t="s">
        <v>62</v>
      </c>
      <c r="C54" s="43" t="s">
        <v>25</v>
      </c>
      <c r="D54" s="65">
        <v>1</v>
      </c>
      <c r="E54" s="45">
        <v>250000</v>
      </c>
      <c r="F54" s="45">
        <f>D54*E54</f>
        <v>250000</v>
      </c>
      <c r="G54" s="45"/>
      <c r="H54" s="45">
        <f>F54</f>
        <v>250000</v>
      </c>
      <c r="I54" s="100"/>
    </row>
    <row r="55" spans="1:9" s="54" customFormat="1" ht="45.75" customHeight="1" x14ac:dyDescent="0.25">
      <c r="A55" s="53"/>
      <c r="B55" s="95" t="s">
        <v>51</v>
      </c>
      <c r="C55" s="53"/>
      <c r="D55" s="96"/>
      <c r="E55" s="97"/>
      <c r="F55" s="97">
        <f>F56</f>
        <v>300000</v>
      </c>
      <c r="G55" s="97"/>
      <c r="H55" s="97">
        <f>H56</f>
        <v>300000</v>
      </c>
      <c r="I55" s="105"/>
    </row>
    <row r="56" spans="1:9" s="54" customFormat="1" ht="18" customHeight="1" x14ac:dyDescent="0.25">
      <c r="A56" s="38"/>
      <c r="B56" s="86" t="s">
        <v>34</v>
      </c>
      <c r="C56" s="38"/>
      <c r="D56" s="40"/>
      <c r="E56" s="41"/>
      <c r="F56" s="42">
        <f>F57</f>
        <v>300000</v>
      </c>
      <c r="G56" s="42"/>
      <c r="H56" s="42">
        <f t="shared" ref="H56:H72" si="7">F56</f>
        <v>300000</v>
      </c>
      <c r="I56" s="105"/>
    </row>
    <row r="57" spans="1:9" s="54" customFormat="1" ht="17.25" customHeight="1" x14ac:dyDescent="0.25">
      <c r="A57" s="38"/>
      <c r="B57" s="98" t="s">
        <v>29</v>
      </c>
      <c r="C57" s="39" t="s">
        <v>25</v>
      </c>
      <c r="D57" s="52">
        <v>1</v>
      </c>
      <c r="E57" s="45">
        <v>300000</v>
      </c>
      <c r="F57" s="41">
        <f>D57*E57</f>
        <v>300000</v>
      </c>
      <c r="G57" s="41"/>
      <c r="H57" s="41">
        <f t="shared" si="7"/>
        <v>300000</v>
      </c>
      <c r="I57" s="105"/>
    </row>
    <row r="58" spans="1:9" s="54" customFormat="1" ht="62.25" customHeight="1" x14ac:dyDescent="0.25">
      <c r="A58" s="53"/>
      <c r="B58" s="49" t="s">
        <v>52</v>
      </c>
      <c r="C58" s="48"/>
      <c r="D58" s="99"/>
      <c r="E58" s="97"/>
      <c r="F58" s="97">
        <f>F59</f>
        <v>800000</v>
      </c>
      <c r="G58" s="97"/>
      <c r="H58" s="97">
        <f t="shared" si="7"/>
        <v>800000</v>
      </c>
      <c r="I58" s="105"/>
    </row>
    <row r="59" spans="1:9" s="2" customFormat="1" ht="30" customHeight="1" x14ac:dyDescent="0.3">
      <c r="A59" s="38"/>
      <c r="B59" s="37" t="s">
        <v>14</v>
      </c>
      <c r="C59" s="57"/>
      <c r="D59" s="40"/>
      <c r="E59" s="41"/>
      <c r="F59" s="42">
        <f>F60</f>
        <v>800000</v>
      </c>
      <c r="G59" s="42"/>
      <c r="H59" s="42">
        <f t="shared" si="7"/>
        <v>800000</v>
      </c>
      <c r="I59" s="101"/>
    </row>
    <row r="60" spans="1:9" s="2" customFormat="1" ht="17.25" customHeight="1" x14ac:dyDescent="0.3">
      <c r="A60" s="38"/>
      <c r="B60" s="47" t="s">
        <v>53</v>
      </c>
      <c r="C60" s="43" t="s">
        <v>25</v>
      </c>
      <c r="D60" s="55">
        <v>10</v>
      </c>
      <c r="E60" s="41">
        <v>80000</v>
      </c>
      <c r="F60" s="41">
        <f>D60*E60</f>
        <v>800000</v>
      </c>
      <c r="G60" s="42"/>
      <c r="H60" s="41">
        <f t="shared" si="7"/>
        <v>800000</v>
      </c>
      <c r="I60" s="101"/>
    </row>
    <row r="61" spans="1:9" s="2" customFormat="1" ht="35.25" customHeight="1" x14ac:dyDescent="0.3">
      <c r="A61" s="38"/>
      <c r="B61" s="49" t="s">
        <v>54</v>
      </c>
      <c r="C61" s="43"/>
      <c r="D61" s="55"/>
      <c r="E61" s="41"/>
      <c r="F61" s="42">
        <f>F62+F65+F71</f>
        <v>3550000</v>
      </c>
      <c r="G61" s="42"/>
      <c r="H61" s="42">
        <f t="shared" si="7"/>
        <v>3550000</v>
      </c>
      <c r="I61" s="101"/>
    </row>
    <row r="62" spans="1:9" s="2" customFormat="1" ht="27.6" x14ac:dyDescent="0.3">
      <c r="A62" s="38"/>
      <c r="B62" s="71" t="s">
        <v>14</v>
      </c>
      <c r="C62" s="72"/>
      <c r="D62" s="73"/>
      <c r="E62" s="82"/>
      <c r="F62" s="82">
        <f>F63+F64</f>
        <v>180000</v>
      </c>
      <c r="G62" s="42"/>
      <c r="H62" s="42">
        <f t="shared" si="7"/>
        <v>180000</v>
      </c>
      <c r="I62" s="101"/>
    </row>
    <row r="63" spans="1:9" s="2" customFormat="1" x14ac:dyDescent="0.3">
      <c r="A63" s="38"/>
      <c r="B63" s="74" t="s">
        <v>64</v>
      </c>
      <c r="C63" s="75" t="s">
        <v>25</v>
      </c>
      <c r="D63" s="76">
        <v>1</v>
      </c>
      <c r="E63" s="83">
        <v>80000</v>
      </c>
      <c r="F63" s="83">
        <f>E63</f>
        <v>80000</v>
      </c>
      <c r="G63" s="42"/>
      <c r="H63" s="41">
        <f t="shared" si="7"/>
        <v>80000</v>
      </c>
      <c r="I63" s="101"/>
    </row>
    <row r="64" spans="1:9" s="2" customFormat="1" x14ac:dyDescent="0.3">
      <c r="A64" s="38"/>
      <c r="B64" s="74" t="s">
        <v>55</v>
      </c>
      <c r="C64" s="75" t="s">
        <v>25</v>
      </c>
      <c r="D64" s="77">
        <v>1</v>
      </c>
      <c r="E64" s="83" t="s">
        <v>58</v>
      </c>
      <c r="F64" s="83">
        <f>D64*E64</f>
        <v>100000</v>
      </c>
      <c r="G64" s="42"/>
      <c r="H64" s="41">
        <f t="shared" si="7"/>
        <v>100000</v>
      </c>
      <c r="I64" s="101"/>
    </row>
    <row r="65" spans="1:9" s="2" customFormat="1" x14ac:dyDescent="0.3">
      <c r="A65" s="38"/>
      <c r="B65" s="49" t="s">
        <v>17</v>
      </c>
      <c r="C65" s="75"/>
      <c r="D65" s="77"/>
      <c r="E65" s="83"/>
      <c r="F65" s="22">
        <f>F66+F67+F68+F69+F70</f>
        <v>3300000</v>
      </c>
      <c r="G65" s="42"/>
      <c r="H65" s="42">
        <f t="shared" si="7"/>
        <v>3300000</v>
      </c>
      <c r="I65" s="101"/>
    </row>
    <row r="66" spans="1:9" s="2" customFormat="1" x14ac:dyDescent="0.3">
      <c r="A66" s="38"/>
      <c r="B66" s="47" t="s">
        <v>47</v>
      </c>
      <c r="C66" s="75" t="s">
        <v>25</v>
      </c>
      <c r="D66" s="80">
        <v>1</v>
      </c>
      <c r="E66" s="83">
        <v>700000</v>
      </c>
      <c r="F66" s="83">
        <f>D66*E66</f>
        <v>700000</v>
      </c>
      <c r="G66" s="42"/>
      <c r="H66" s="41">
        <f t="shared" si="7"/>
        <v>700000</v>
      </c>
      <c r="I66" s="101"/>
    </row>
    <row r="67" spans="1:9" s="2" customFormat="1" x14ac:dyDescent="0.3">
      <c r="A67" s="38"/>
      <c r="B67" s="74" t="s">
        <v>68</v>
      </c>
      <c r="C67" s="75" t="s">
        <v>25</v>
      </c>
      <c r="D67" s="80">
        <v>70</v>
      </c>
      <c r="E67" s="83">
        <v>30000</v>
      </c>
      <c r="F67" s="83">
        <f>D67*E67</f>
        <v>2100000</v>
      </c>
      <c r="G67" s="42"/>
      <c r="H67" s="41">
        <f t="shared" si="7"/>
        <v>2100000</v>
      </c>
      <c r="I67" s="101"/>
    </row>
    <row r="68" spans="1:9" s="2" customFormat="1" x14ac:dyDescent="0.3">
      <c r="A68" s="38"/>
      <c r="B68" s="81" t="s">
        <v>69</v>
      </c>
      <c r="C68" s="75" t="s">
        <v>25</v>
      </c>
      <c r="D68" s="77">
        <v>1</v>
      </c>
      <c r="E68" s="83">
        <v>150000</v>
      </c>
      <c r="F68" s="83">
        <f>D68*E68</f>
        <v>150000</v>
      </c>
      <c r="G68" s="42"/>
      <c r="H68" s="41">
        <f t="shared" si="7"/>
        <v>150000</v>
      </c>
      <c r="I68" s="101"/>
    </row>
    <row r="69" spans="1:9" s="2" customFormat="1" x14ac:dyDescent="0.3">
      <c r="A69" s="38"/>
      <c r="B69" s="74" t="s">
        <v>33</v>
      </c>
      <c r="C69" s="75" t="s">
        <v>25</v>
      </c>
      <c r="D69" s="76">
        <v>1</v>
      </c>
      <c r="E69" s="83">
        <v>200000</v>
      </c>
      <c r="F69" s="83">
        <f>D69*E69</f>
        <v>200000</v>
      </c>
      <c r="G69" s="42"/>
      <c r="H69" s="41">
        <f t="shared" si="7"/>
        <v>200000</v>
      </c>
      <c r="I69" s="101"/>
    </row>
    <row r="70" spans="1:9" s="2" customFormat="1" x14ac:dyDescent="0.3">
      <c r="A70" s="38"/>
      <c r="B70" s="74" t="s">
        <v>57</v>
      </c>
      <c r="C70" s="75" t="s">
        <v>25</v>
      </c>
      <c r="D70" s="76">
        <v>1</v>
      </c>
      <c r="E70" s="83">
        <v>150000</v>
      </c>
      <c r="F70" s="83">
        <f>E70</f>
        <v>150000</v>
      </c>
      <c r="G70" s="42"/>
      <c r="H70" s="41">
        <f t="shared" si="7"/>
        <v>150000</v>
      </c>
      <c r="I70" s="101"/>
    </row>
    <row r="71" spans="1:9" s="2" customFormat="1" x14ac:dyDescent="0.3">
      <c r="A71" s="38"/>
      <c r="B71" s="78" t="s">
        <v>16</v>
      </c>
      <c r="C71" s="75"/>
      <c r="D71" s="79"/>
      <c r="E71" s="84"/>
      <c r="F71" s="84">
        <f>F72</f>
        <v>70000</v>
      </c>
      <c r="G71" s="42"/>
      <c r="H71" s="42">
        <f t="shared" si="7"/>
        <v>70000</v>
      </c>
      <c r="I71" s="101"/>
    </row>
    <row r="72" spans="1:9" s="2" customFormat="1" ht="41.4" x14ac:dyDescent="0.3">
      <c r="A72" s="38"/>
      <c r="B72" s="74" t="s">
        <v>56</v>
      </c>
      <c r="C72" s="75" t="s">
        <v>25</v>
      </c>
      <c r="D72" s="76">
        <v>1</v>
      </c>
      <c r="E72" s="83">
        <v>70000</v>
      </c>
      <c r="F72" s="83">
        <f>D72*E72</f>
        <v>70000</v>
      </c>
      <c r="G72" s="42"/>
      <c r="H72" s="41">
        <f t="shared" si="7"/>
        <v>70000</v>
      </c>
      <c r="I72" s="101"/>
    </row>
    <row r="73" spans="1:9" x14ac:dyDescent="0.3">
      <c r="A73" s="19"/>
      <c r="B73" s="20" t="s">
        <v>11</v>
      </c>
      <c r="C73" s="19"/>
      <c r="D73" s="32"/>
      <c r="E73" s="25"/>
      <c r="F73" s="25">
        <f>F13+F25+F31</f>
        <v>27756000</v>
      </c>
      <c r="G73" s="25"/>
      <c r="H73" s="25">
        <f t="shared" ref="H73" si="8">F73</f>
        <v>27756000</v>
      </c>
      <c r="I73" s="100"/>
    </row>
    <row r="74" spans="1:9" ht="15.6" x14ac:dyDescent="0.3">
      <c r="A74" s="3"/>
      <c r="B74" s="115" t="s">
        <v>72</v>
      </c>
      <c r="C74" s="115"/>
      <c r="D74" s="115"/>
      <c r="E74" s="115"/>
      <c r="F74" s="115"/>
      <c r="G74" s="115"/>
      <c r="H74" s="115"/>
      <c r="I74" s="115"/>
    </row>
    <row r="75" spans="1:9" s="9" customFormat="1" ht="15.6" x14ac:dyDescent="0.25">
      <c r="B75" s="114" t="s">
        <v>73</v>
      </c>
      <c r="C75" s="114"/>
      <c r="D75" s="114"/>
      <c r="E75" s="114"/>
      <c r="F75" s="114"/>
      <c r="G75" s="114"/>
      <c r="H75" s="114"/>
      <c r="I75" s="114"/>
    </row>
    <row r="76" spans="1:9" s="9" customFormat="1" ht="15.6" x14ac:dyDescent="0.3">
      <c r="B76" s="106"/>
      <c r="C76"/>
      <c r="D76"/>
      <c r="E76"/>
      <c r="F76"/>
      <c r="G76"/>
      <c r="H76"/>
      <c r="I76"/>
    </row>
    <row r="77" spans="1:9" s="4" customFormat="1" ht="15.75" customHeight="1" x14ac:dyDescent="0.25">
      <c r="B77" s="116" t="s">
        <v>85</v>
      </c>
      <c r="C77" s="116"/>
      <c r="D77" s="116"/>
      <c r="E77" s="116"/>
      <c r="F77" s="116"/>
      <c r="G77" s="116"/>
      <c r="H77" s="116"/>
      <c r="I77" s="116"/>
    </row>
    <row r="78" spans="1:9" s="4" customFormat="1" ht="15.6" x14ac:dyDescent="0.25">
      <c r="B78" s="113" t="s">
        <v>74</v>
      </c>
      <c r="C78" s="107"/>
      <c r="D78" s="107"/>
      <c r="E78" s="107"/>
      <c r="F78" s="107"/>
      <c r="G78" s="107"/>
      <c r="H78" s="107"/>
      <c r="I78" s="107"/>
    </row>
    <row r="79" spans="1:9" s="4" customFormat="1" ht="15.6" x14ac:dyDescent="0.3">
      <c r="B79" s="108"/>
      <c r="C79"/>
      <c r="D79"/>
      <c r="E79"/>
      <c r="F79"/>
      <c r="G79"/>
      <c r="H79"/>
      <c r="I79"/>
    </row>
    <row r="80" spans="1:9" s="9" customFormat="1" ht="15.6" x14ac:dyDescent="0.25">
      <c r="B80" s="114" t="s">
        <v>75</v>
      </c>
      <c r="C80" s="114"/>
      <c r="D80" s="114"/>
      <c r="E80" s="114"/>
      <c r="F80" s="114"/>
      <c r="G80" s="114"/>
      <c r="H80" s="114"/>
      <c r="I80" s="114"/>
    </row>
    <row r="81" spans="2:9" s="9" customFormat="1" ht="15.6" x14ac:dyDescent="0.3">
      <c r="B81" s="106"/>
      <c r="C81"/>
      <c r="D81"/>
      <c r="E81"/>
      <c r="F81"/>
      <c r="G81"/>
      <c r="H81"/>
      <c r="I81"/>
    </row>
    <row r="82" spans="2:9" s="9" customFormat="1" ht="15.6" x14ac:dyDescent="0.25">
      <c r="B82" s="114" t="s">
        <v>76</v>
      </c>
      <c r="C82" s="114"/>
      <c r="D82" s="114"/>
      <c r="E82" s="114"/>
      <c r="F82" s="114"/>
      <c r="G82" s="114"/>
      <c r="H82" s="114"/>
      <c r="I82" s="114"/>
    </row>
    <row r="83" spans="2:9" s="9" customFormat="1" ht="15.6" x14ac:dyDescent="0.25">
      <c r="B83" s="109"/>
      <c r="C83" s="109"/>
      <c r="D83" s="109"/>
      <c r="E83" s="109"/>
      <c r="F83" s="109"/>
      <c r="G83" s="109"/>
      <c r="H83" s="109"/>
      <c r="I83" s="109"/>
    </row>
    <row r="84" spans="2:9" s="4" customFormat="1" ht="15.6" x14ac:dyDescent="0.25">
      <c r="B84" s="109" t="s">
        <v>77</v>
      </c>
      <c r="C84" s="109"/>
      <c r="D84" s="109"/>
      <c r="E84" s="109"/>
      <c r="F84" s="109"/>
      <c r="G84" s="109"/>
      <c r="H84" s="109"/>
      <c r="I84" s="109"/>
    </row>
    <row r="85" spans="2:9" s="4" customFormat="1" ht="15.6" x14ac:dyDescent="0.25">
      <c r="B85" s="109"/>
      <c r="C85" s="109"/>
      <c r="D85" s="109"/>
      <c r="E85" s="109"/>
      <c r="F85" s="109"/>
      <c r="G85" s="109"/>
      <c r="H85" s="109"/>
      <c r="I85" s="109"/>
    </row>
    <row r="86" spans="2:9" s="4" customFormat="1" ht="15.6" x14ac:dyDescent="0.25">
      <c r="B86" s="109" t="s">
        <v>78</v>
      </c>
      <c r="C86" s="109"/>
      <c r="D86" s="109"/>
      <c r="E86" s="109"/>
      <c r="F86" s="109"/>
      <c r="G86" s="109"/>
      <c r="H86" s="109"/>
      <c r="I86" s="109"/>
    </row>
    <row r="87" spans="2:9" s="4" customFormat="1" ht="15.6" x14ac:dyDescent="0.3">
      <c r="B87" s="110"/>
      <c r="C87"/>
      <c r="D87"/>
      <c r="E87"/>
      <c r="F87"/>
      <c r="G87"/>
      <c r="H87"/>
      <c r="I87"/>
    </row>
    <row r="88" spans="2:9" s="4" customFormat="1" ht="15.6" x14ac:dyDescent="0.3">
      <c r="B88" s="110" t="s">
        <v>79</v>
      </c>
      <c r="C88"/>
      <c r="D88"/>
      <c r="E88"/>
      <c r="F88"/>
      <c r="G88"/>
      <c r="H88"/>
      <c r="I88"/>
    </row>
    <row r="89" spans="2:9" s="4" customFormat="1" ht="15.6" x14ac:dyDescent="0.3">
      <c r="B89" s="110"/>
      <c r="C89"/>
      <c r="D89"/>
      <c r="E89"/>
      <c r="F89"/>
      <c r="G89"/>
      <c r="H89"/>
      <c r="I89"/>
    </row>
    <row r="90" spans="2:9" s="4" customFormat="1" ht="15.6" x14ac:dyDescent="0.3">
      <c r="B90" s="110" t="s">
        <v>80</v>
      </c>
      <c r="C90"/>
      <c r="D90"/>
      <c r="E90"/>
      <c r="F90"/>
      <c r="G90"/>
      <c r="H90"/>
      <c r="I90"/>
    </row>
    <row r="91" spans="2:9" s="4" customFormat="1" ht="15.6" x14ac:dyDescent="0.3">
      <c r="B91" s="111"/>
      <c r="C91"/>
      <c r="D91"/>
      <c r="E91"/>
      <c r="F91"/>
      <c r="G91"/>
      <c r="H91"/>
      <c r="I91"/>
    </row>
    <row r="92" spans="2:9" s="4" customFormat="1" ht="15.6" x14ac:dyDescent="0.3">
      <c r="B92" s="110" t="s">
        <v>81</v>
      </c>
      <c r="C92"/>
      <c r="D92"/>
      <c r="E92"/>
      <c r="F92"/>
      <c r="G92"/>
      <c r="H92"/>
      <c r="I92"/>
    </row>
    <row r="93" spans="2:9" ht="15.6" x14ac:dyDescent="0.3">
      <c r="B93" s="110"/>
      <c r="C93"/>
      <c r="D93"/>
      <c r="E93"/>
      <c r="F93"/>
      <c r="G93"/>
      <c r="H93"/>
      <c r="I93"/>
    </row>
    <row r="94" spans="2:9" ht="15.6" x14ac:dyDescent="0.3">
      <c r="B94" s="110" t="s">
        <v>82</v>
      </c>
      <c r="C94"/>
      <c r="D94"/>
      <c r="E94"/>
      <c r="F94"/>
      <c r="G94"/>
      <c r="H94"/>
      <c r="I94"/>
    </row>
    <row r="95" spans="2:9" x14ac:dyDescent="0.3">
      <c r="B95" s="112"/>
      <c r="C95"/>
      <c r="D95"/>
      <c r="E95"/>
      <c r="F95"/>
      <c r="G95"/>
      <c r="H95"/>
      <c r="I95"/>
    </row>
    <row r="96" spans="2:9" ht="15.6" x14ac:dyDescent="0.3">
      <c r="B96" s="110" t="s">
        <v>83</v>
      </c>
      <c r="C96"/>
      <c r="D96"/>
      <c r="E96"/>
      <c r="F96"/>
      <c r="G96"/>
      <c r="H96"/>
      <c r="I96"/>
    </row>
    <row r="97" spans="2:9" ht="15.6" x14ac:dyDescent="0.3">
      <c r="B97" s="110"/>
      <c r="C97"/>
      <c r="D97"/>
      <c r="E97"/>
      <c r="F97"/>
      <c r="G97"/>
      <c r="H97"/>
      <c r="I97"/>
    </row>
    <row r="98" spans="2:9" ht="15.6" x14ac:dyDescent="0.3">
      <c r="B98" s="110" t="s">
        <v>84</v>
      </c>
      <c r="C98"/>
      <c r="D98"/>
      <c r="E98"/>
      <c r="F98"/>
      <c r="G98"/>
      <c r="H98"/>
      <c r="I98"/>
    </row>
  </sheetData>
  <mergeCells count="19">
    <mergeCell ref="I11:I12"/>
    <mergeCell ref="G1:H3"/>
    <mergeCell ref="A5:G5"/>
    <mergeCell ref="A9:H9"/>
    <mergeCell ref="G11:H11"/>
    <mergeCell ref="A11:A12"/>
    <mergeCell ref="B11:B12"/>
    <mergeCell ref="C11:C12"/>
    <mergeCell ref="D11:D12"/>
    <mergeCell ref="E11:E12"/>
    <mergeCell ref="F11:F12"/>
    <mergeCell ref="A7:H7"/>
    <mergeCell ref="A8:H8"/>
    <mergeCell ref="B1:B3"/>
    <mergeCell ref="B82:I82"/>
    <mergeCell ref="B74:I74"/>
    <mergeCell ref="B75:I75"/>
    <mergeCell ref="B77:I77"/>
    <mergeCell ref="B80:I80"/>
  </mergeCells>
  <pageMargins left="0.51181102362204722" right="0.11811023622047245" top="0.15748031496062992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Shaikhymov Serzhan</cp:lastModifiedBy>
  <cp:lastPrinted>2021-03-25T04:23:23Z</cp:lastPrinted>
  <dcterms:created xsi:type="dcterms:W3CDTF">2018-04-10T09:39:20Z</dcterms:created>
  <dcterms:modified xsi:type="dcterms:W3CDTF">2023-04-24T04:43:47Z</dcterms:modified>
</cp:coreProperties>
</file>