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aikhymov Serzhan\Desktop\Аида\2023\0 БІЛІМ\Договор с ЦПГИ Білім\"/>
    </mc:Choice>
  </mc:AlternateContent>
  <bookViews>
    <workbookView xWindow="0" yWindow="0" windowWidth="11568" windowHeight="7380"/>
  </bookViews>
  <sheets>
    <sheet name="2024" sheetId="2" r:id="rId1"/>
  </sheets>
  <definedNames>
    <definedName name="_xlnm.Print_Area" localSheetId="0">'2024'!$A$1:$I$92</definedName>
  </definedNames>
  <calcPr calcId="162913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62" i="2" l="1"/>
  <c r="H62" i="2" s="1"/>
  <c r="F60" i="2"/>
  <c r="H60" i="2" s="1"/>
  <c r="F59" i="2"/>
  <c r="H59" i="2" s="1"/>
  <c r="F58" i="2"/>
  <c r="H58" i="2" s="1"/>
  <c r="F57" i="2"/>
  <c r="H57" i="2" s="1"/>
  <c r="F56" i="2"/>
  <c r="H56" i="2" s="1"/>
  <c r="F54" i="2"/>
  <c r="H54" i="2" s="1"/>
  <c r="F53" i="2"/>
  <c r="H53" i="2" s="1"/>
  <c r="E20" i="2"/>
  <c r="E19" i="2"/>
  <c r="F18" i="2"/>
  <c r="H18" i="2" s="1"/>
  <c r="F55" i="2" l="1"/>
  <c r="H55" i="2" s="1"/>
  <c r="F61" i="2"/>
  <c r="H61" i="2" s="1"/>
  <c r="F52" i="2"/>
  <c r="H52" i="2" l="1"/>
  <c r="F51" i="2"/>
  <c r="H51" i="2" s="1"/>
  <c r="F22" i="2" l="1"/>
  <c r="H22" i="2" s="1"/>
  <c r="F66" i="2" l="1"/>
  <c r="H66" i="2" s="1"/>
  <c r="F65" i="2"/>
  <c r="F26" i="2"/>
  <c r="F50" i="2"/>
  <c r="H50" i="2" s="1"/>
  <c r="F47" i="2"/>
  <c r="H47" i="2" s="1"/>
  <c r="F43" i="2"/>
  <c r="F40" i="2"/>
  <c r="H40" i="2" s="1"/>
  <c r="F37" i="2"/>
  <c r="F36" i="2"/>
  <c r="F33" i="2"/>
  <c r="F30" i="2"/>
  <c r="H30" i="2" s="1"/>
  <c r="F24" i="2"/>
  <c r="H24" i="2" s="1"/>
  <c r="H23" i="2" s="1"/>
  <c r="F21" i="2"/>
  <c r="H21" i="2" s="1"/>
  <c r="F20" i="2"/>
  <c r="H20" i="2" s="1"/>
  <c r="F19" i="2"/>
  <c r="H19" i="2" s="1"/>
  <c r="F17" i="2"/>
  <c r="H17" i="2" s="1"/>
  <c r="F16" i="2"/>
  <c r="H16" i="2" s="1"/>
  <c r="F15" i="2"/>
  <c r="H15" i="2" s="1"/>
  <c r="H43" i="2" l="1"/>
  <c r="F42" i="2"/>
  <c r="H65" i="2"/>
  <c r="F64" i="2"/>
  <c r="H26" i="2"/>
  <c r="F25" i="2"/>
  <c r="H25" i="2" s="1"/>
  <c r="H33" i="2"/>
  <c r="F32" i="2"/>
  <c r="H32" i="2" s="1"/>
  <c r="F35" i="2"/>
  <c r="F34" i="2" s="1"/>
  <c r="F39" i="2"/>
  <c r="H39" i="2" s="1"/>
  <c r="F14" i="2"/>
  <c r="F46" i="2"/>
  <c r="H46" i="2" s="1"/>
  <c r="H45" i="2" s="1"/>
  <c r="F23" i="2"/>
  <c r="H14" i="2"/>
  <c r="H13" i="2" s="1"/>
  <c r="F49" i="2"/>
  <c r="H49" i="2" s="1"/>
  <c r="F29" i="2"/>
  <c r="F63" i="2" l="1"/>
  <c r="H64" i="2"/>
  <c r="F38" i="2"/>
  <c r="H38" i="2" s="1"/>
  <c r="F45" i="2"/>
  <c r="F31" i="2"/>
  <c r="F48" i="2"/>
  <c r="H48" i="2" s="1"/>
  <c r="F13" i="2"/>
  <c r="H42" i="2"/>
  <c r="F41" i="2"/>
  <c r="H41" i="2" s="1"/>
  <c r="H29" i="2"/>
  <c r="F28" i="2"/>
  <c r="F27" i="2" l="1"/>
  <c r="F67" i="2" s="1"/>
  <c r="H63" i="2"/>
  <c r="H31" i="2"/>
  <c r="H28" i="2"/>
  <c r="H27" i="2" l="1"/>
  <c r="H67" i="2"/>
</calcChain>
</file>

<file path=xl/sharedStrings.xml><?xml version="1.0" encoding="utf-8"?>
<sst xmlns="http://schemas.openxmlformats.org/spreadsheetml/2006/main" count="115" uniqueCount="83">
  <si>
    <t xml:space="preserve">  </t>
  </si>
  <si>
    <t>№</t>
  </si>
  <si>
    <t>Единица измерения</t>
  </si>
  <si>
    <t>Количество</t>
  </si>
  <si>
    <t>Стоимость, в тенге</t>
  </si>
  <si>
    <t>Всего, в тенге</t>
  </si>
  <si>
    <t>Источники финансирования</t>
  </si>
  <si>
    <t>Средства гранта</t>
  </si>
  <si>
    <t>Административные затраты:</t>
  </si>
  <si>
    <t>Прямые расходы:</t>
  </si>
  <si>
    <t>Канцелярские товары</t>
  </si>
  <si>
    <t>ИТОГО</t>
  </si>
  <si>
    <r>
      <rPr>
        <b/>
        <sz val="11"/>
        <color theme="1"/>
        <rFont val="Times New Roman"/>
        <family val="1"/>
        <charset val="204"/>
      </rPr>
      <t xml:space="preserve">Грантополучатель: </t>
    </r>
    <r>
      <rPr>
        <sz val="11"/>
        <color theme="1"/>
        <rFont val="Times New Roman"/>
        <family val="1"/>
        <charset val="204"/>
      </rPr>
      <t>Республиканское общественное объединение «Единая детско-юношеская организация «Жас Ұлан»</t>
    </r>
  </si>
  <si>
    <t xml:space="preserve">Руководитель проекта </t>
  </si>
  <si>
    <t>Расходы по оплате работ и услуг, оказываемых юридическими и физическими лицами, в том числе:</t>
  </si>
  <si>
    <t xml:space="preserve">Бухгалтер </t>
  </si>
  <si>
    <t>Полиграфические услуги, в том числе:</t>
  </si>
  <si>
    <t>Представительские расходы, в том числе:</t>
  </si>
  <si>
    <t>Статьи расходов</t>
  </si>
  <si>
    <t>Заработная плата, в том числе:</t>
  </si>
  <si>
    <t>Социальные отчисления и социальный налог</t>
  </si>
  <si>
    <t>Банковские услуги</t>
  </si>
  <si>
    <t>Расходные материалы, приобретение товаров, необходимых для обслуживания и содержания основных средств и другие запасы, в том числе:</t>
  </si>
  <si>
    <t>месяц</t>
  </si>
  <si>
    <t>штук</t>
  </si>
  <si>
    <t>услуга</t>
  </si>
  <si>
    <t>Обязательное социальное медицинское страхование</t>
  </si>
  <si>
    <t>Материально-техническое обеспечение:</t>
  </si>
  <si>
    <t>Платформа ZOOM</t>
  </si>
  <si>
    <t>Заявитель (собственный вклад)</t>
  </si>
  <si>
    <t>Аренда зала</t>
  </si>
  <si>
    <t xml:space="preserve">работы и услуги физических лиц, в том числе:
</t>
  </si>
  <si>
    <t>услуги СММ</t>
  </si>
  <si>
    <t>Смета расходов по реализации социального проекта 2024 год</t>
  </si>
  <si>
    <r>
      <rPr>
        <b/>
        <sz val="11"/>
        <color theme="1"/>
        <rFont val="Times New Roman"/>
        <family val="1"/>
        <charset val="204"/>
      </rPr>
      <t xml:space="preserve">Тема гранта: </t>
    </r>
    <r>
      <rPr>
        <sz val="11"/>
        <color theme="1"/>
        <rFont val="Times New Roman"/>
        <family val="1"/>
        <charset val="204"/>
      </rPr>
      <t>«Birgemiz Bilim»</t>
    </r>
  </si>
  <si>
    <r>
      <rPr>
        <b/>
        <sz val="11"/>
        <color theme="1"/>
        <rFont val="Times New Roman"/>
        <family val="1"/>
        <charset val="204"/>
      </rPr>
      <t>Сумма гранта:</t>
    </r>
    <r>
      <rPr>
        <sz val="11"/>
        <color theme="1"/>
        <rFont val="Times New Roman"/>
        <family val="1"/>
        <charset val="204"/>
      </rPr>
      <t xml:space="preserve"> 27 756  000 (двадцать семь миллионов семьсот пятьдесят шесть тысяч) тенге </t>
    </r>
  </si>
  <si>
    <t xml:space="preserve">Менеджер проекта </t>
  </si>
  <si>
    <t>Менеджер проекта</t>
  </si>
  <si>
    <t xml:space="preserve">Мероприятие 1. Будет разработано анонсовое видео о начале проекта, которое будет распространятся в официальных социальных сетях проекта и будет направлено заинтересованным сторонам </t>
  </si>
  <si>
    <t>Услуги по разработке видеоролика (на каз. и рус. языках, 1 минута)</t>
  </si>
  <si>
    <t>Таргет</t>
  </si>
  <si>
    <r>
      <t xml:space="preserve">Услуга тренера </t>
    </r>
    <r>
      <rPr>
        <i/>
        <sz val="11"/>
        <color theme="1"/>
        <rFont val="Times New Roman"/>
        <family val="1"/>
        <charset val="204"/>
      </rPr>
      <t>(по 4 направлениям на 2х языках)</t>
    </r>
  </si>
  <si>
    <t xml:space="preserve">Призовой фонд </t>
  </si>
  <si>
    <t>Малые гранты (призовой фонд)</t>
  </si>
  <si>
    <t xml:space="preserve">Услуги по разработке видеоролика </t>
  </si>
  <si>
    <t>Петличка RODE Wireless GO II</t>
  </si>
  <si>
    <t xml:space="preserve">Услуги ведущего </t>
  </si>
  <si>
    <t xml:space="preserve">Услуги полиграфии по печати баннера 3 м * 4 м, аренда, монтаж, демонтаж металлоконструкций, доставка до места проведения </t>
  </si>
  <si>
    <t>Аренда аппаратуры</t>
  </si>
  <si>
    <t>100 000</t>
  </si>
  <si>
    <t>Расходы на оплату аренды за помещение  (69 кв.м. 6 сотрудников в штате и 2 сотрудника ГПХ: дизайнер, SMM специалист)</t>
  </si>
  <si>
    <t>Мероприятие 2. Информирование потенциальных волонтеров через СМИ и социальные сети о наборе волонтеров для организации обучения цифровой, финансовой, языковой, компьютерной грамотности различных групп населения, в том числе в сельской местности.</t>
  </si>
  <si>
    <t xml:space="preserve">Мероприятие 3. Проведение волонтерам, прошедшим отбор курса обучения в дистанционном формате, менторское сопровождение и технические вопросы реализации проекта. </t>
  </si>
  <si>
    <t xml:space="preserve">Мероприятие 4. Проведение учителями-волонтерами обучающих мероприятий для различных групп населения, в том числе в сельской местности. Обучающие мероприятия в виде тренингов, курсов, семинаров, мастер-классов по направлениям: цифровой, финансовой, языковой, компьютерной грамотности. </t>
  </si>
  <si>
    <t xml:space="preserve">Мероприятие 6. Предоставление на конкурсной основе не менее 30 малых грантов (не менее по 300 тысяч тенге), в том числе не менее 3 проектов с последующим финансированием со стороны различных организаций, бизнес структур направленных на реализацию волонтерских инициатив в обучении различных групп населения цифровой, финансовой, языковой, компьютерной грамотности </t>
  </si>
  <si>
    <t xml:space="preserve"> ZOOM для волонтеров (50 аккаунтов)</t>
  </si>
  <si>
    <t>250 000</t>
  </si>
  <si>
    <t>Услуги фото и видео  (1 дней * 80 000 тенге)</t>
  </si>
  <si>
    <t xml:space="preserve">Проживание и питание иногородных участников </t>
  </si>
  <si>
    <t xml:space="preserve">Мероприятие 8. Будет подготовлено не менее 10 видеороликов об успешных кейсах в рамках реализации малых грантов, которые также будут опубликованы в социальных сетях. </t>
  </si>
  <si>
    <t>Мероприятие 9. Форума по итогам проекта «Birgemiz: Bilim»</t>
  </si>
  <si>
    <t xml:space="preserve">Услуги дизайну и тиражированию </t>
  </si>
  <si>
    <t>Кофе брейк (на 100 участников * 1500 тенге)</t>
  </si>
  <si>
    <t xml:space="preserve">Мероприятие 7. Ведение Instagram и ТикТок аккаунтов проекта. Публикация постов и статей </t>
  </si>
  <si>
    <t>220 000</t>
  </si>
  <si>
    <t xml:space="preserve">Мероприятие 10. Разработка образовательно-интеллектуальной настольной игры «Bilim» </t>
  </si>
  <si>
    <t>Услуги разработчика игры</t>
  </si>
  <si>
    <t>Обоснование/ комментарий</t>
  </si>
  <si>
    <r>
      <t xml:space="preserve">С Приложением № </t>
    </r>
    <r>
      <rPr>
        <sz val="12"/>
        <color theme="1"/>
        <rFont val="Times New Roman"/>
        <family val="1"/>
        <charset val="204"/>
      </rPr>
      <t xml:space="preserve">2 ознакомлен и согласен: </t>
    </r>
  </si>
  <si>
    <t>Грантополучатель:</t>
  </si>
  <si>
    <t>МП</t>
  </si>
  <si>
    <t>Грантодатель:</t>
  </si>
  <si>
    <t xml:space="preserve">НАО «Центр поддержки гражданских инициатив» </t>
  </si>
  <si>
    <t>Председатель Правления</t>
  </si>
  <si>
    <t>______________  Оспанова А.К.</t>
  </si>
  <si>
    <t>Заместитель Председателя Правления</t>
  </si>
  <si>
    <t>______________ Рахимжанов А.Б.</t>
  </si>
  <si>
    <t>Директор Департамента управления проектами</t>
  </si>
  <si>
    <t>______________ Шамшадинова С.С.</t>
  </si>
  <si>
    <t>Главный менеджер Департамента управления проектами</t>
  </si>
  <si>
    <t>______________ Ералы Н.А.</t>
  </si>
  <si>
    <t xml:space="preserve"> Председатель _________________ Садвакасова Д.Т. </t>
  </si>
  <si>
    <t>Приложение № 2                                                   
к Договору о предоставлении гранта                  
от «___» апреля 2023 года №____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</si>
</sst>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\ _₽_-;\-* #,##0\ _₽_-;_-* &quot;-&quot;\ _₽_-;_-@_-"/>
    <numFmt numFmtId="43" formatCode="_-* #,##0.00\ _₽_-;\-* #,##0.00\ _₽_-;_-* &quot;-&quot;??\ _₽_-;_-@_-"/>
    <numFmt numFmtId="164" formatCode="_-* #,##0\ _₽_-;\-* #,##0\ _₽_-;_-* &quot;-&quot;??\ _₽_-;_-@_-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5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2" borderId="0" applyNumberFormat="0" applyBorder="0" applyAlignment="0" applyProtection="0"/>
  </cellStyleXfs>
  <cellXfs count="111">
    <xf numFmtId="0" fontId="0" fillId="0" borderId="0" xfId="0"/>
    <xf numFmtId="0" fontId="0" fillId="0" borderId="0" xfId="0" applyFill="1"/>
    <xf numFmtId="0" fontId="3" fillId="0" borderId="0" xfId="0" applyFont="1" applyFill="1"/>
    <xf numFmtId="1" fontId="5" fillId="3" borderId="1" xfId="0" applyNumberFormat="1" applyFont="1" applyFill="1" applyBorder="1" applyAlignment="1">
      <alignment horizontal="center" vertical="center" wrapText="1"/>
    </xf>
    <xf numFmtId="1" fontId="5" fillId="3" borderId="1" xfId="0" applyNumberFormat="1" applyFont="1" applyFill="1" applyBorder="1" applyAlignment="1">
      <alignment horizontal="left"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1" fontId="4" fillId="3" borderId="0" xfId="0" applyNumberFormat="1" applyFont="1" applyFill="1" applyAlignment="1">
      <alignment horizontal="left" vertical="center"/>
    </xf>
    <xf numFmtId="1" fontId="5" fillId="3" borderId="0" xfId="0" applyNumberFormat="1" applyFont="1" applyFill="1" applyAlignment="1">
      <alignment horizontal="left" vertical="center"/>
    </xf>
    <xf numFmtId="1" fontId="3" fillId="3" borderId="0" xfId="0" applyNumberFormat="1" applyFont="1" applyFill="1" applyAlignment="1">
      <alignment horizontal="left"/>
    </xf>
    <xf numFmtId="1" fontId="3" fillId="3" borderId="1" xfId="0" applyNumberFormat="1" applyFont="1" applyFill="1" applyBorder="1" applyAlignment="1">
      <alignment horizontal="center" vertical="center" wrapText="1"/>
    </xf>
    <xf numFmtId="164" fontId="3" fillId="3" borderId="1" xfId="1" applyNumberFormat="1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 wrapText="1"/>
    </xf>
    <xf numFmtId="164" fontId="2" fillId="3" borderId="1" xfId="1" applyNumberFormat="1" applyFont="1" applyFill="1" applyBorder="1" applyAlignment="1">
      <alignment horizontal="center" vertical="center"/>
    </xf>
    <xf numFmtId="1" fontId="4" fillId="3" borderId="1" xfId="0" applyNumberFormat="1" applyFont="1" applyFill="1" applyBorder="1" applyAlignment="1">
      <alignment horizontal="left" vertical="center" wrapText="1"/>
    </xf>
    <xf numFmtId="1" fontId="6" fillId="3" borderId="1" xfId="0" applyNumberFormat="1" applyFont="1" applyFill="1" applyBorder="1" applyAlignment="1">
      <alignment horizontal="left" vertical="center" wrapText="1"/>
    </xf>
    <xf numFmtId="41" fontId="3" fillId="3" borderId="1" xfId="1" applyNumberFormat="1" applyFont="1" applyFill="1" applyBorder="1" applyAlignment="1">
      <alignment horizontal="center" vertical="center"/>
    </xf>
    <xf numFmtId="41" fontId="5" fillId="3" borderId="1" xfId="1" applyNumberFormat="1" applyFont="1" applyFill="1" applyBorder="1" applyAlignment="1">
      <alignment horizontal="center" vertical="center"/>
    </xf>
    <xf numFmtId="41" fontId="4" fillId="3" borderId="1" xfId="1" applyNumberFormat="1" applyFont="1" applyFill="1" applyBorder="1" applyAlignment="1">
      <alignment horizontal="center" vertical="center"/>
    </xf>
    <xf numFmtId="41" fontId="6" fillId="3" borderId="1" xfId="1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1" fontId="3" fillId="3" borderId="0" xfId="0" applyNumberFormat="1" applyFont="1" applyFill="1" applyAlignment="1">
      <alignment horizontal="center"/>
    </xf>
    <xf numFmtId="1" fontId="4" fillId="3" borderId="1" xfId="1" applyNumberFormat="1" applyFont="1" applyFill="1" applyBorder="1" applyAlignment="1">
      <alignment horizontal="center" vertical="center"/>
    </xf>
    <xf numFmtId="1" fontId="5" fillId="3" borderId="1" xfId="1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1" fontId="4" fillId="0" borderId="1" xfId="1" applyNumberFormat="1" applyFont="1" applyFill="1" applyBorder="1" applyAlignment="1">
      <alignment horizontal="center" vertical="center"/>
    </xf>
    <xf numFmtId="41" fontId="4" fillId="0" borderId="1" xfId="1" applyNumberFormat="1" applyFont="1" applyFill="1" applyBorder="1" applyAlignment="1">
      <alignment horizontal="center" vertical="center"/>
    </xf>
    <xf numFmtId="41" fontId="5" fillId="0" borderId="1" xfId="1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wrapText="1"/>
    </xf>
    <xf numFmtId="1" fontId="4" fillId="0" borderId="3" xfId="0" applyNumberFormat="1" applyFont="1" applyFill="1" applyBorder="1" applyAlignment="1">
      <alignment horizontal="center" vertical="center" wrapText="1"/>
    </xf>
    <xf numFmtId="41" fontId="4" fillId="0" borderId="3" xfId="1" applyNumberFormat="1" applyFont="1" applyFill="1" applyBorder="1" applyAlignment="1">
      <alignment horizontal="center" vertical="center"/>
    </xf>
    <xf numFmtId="41" fontId="5" fillId="0" borderId="3" xfId="1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1" fontId="2" fillId="0" borderId="1" xfId="2" applyNumberFormat="1" applyFont="1" applyFill="1" applyBorder="1" applyAlignment="1">
      <alignment horizontal="center" vertical="center" wrapText="1"/>
    </xf>
    <xf numFmtId="1" fontId="2" fillId="0" borderId="1" xfId="2" applyNumberFormat="1" applyFont="1" applyFill="1" applyBorder="1" applyAlignment="1">
      <alignment horizontal="left" vertical="center" wrapText="1"/>
    </xf>
    <xf numFmtId="1" fontId="2" fillId="0" borderId="1" xfId="2" applyNumberFormat="1" applyFont="1" applyFill="1" applyBorder="1" applyAlignment="1">
      <alignment horizontal="center" vertical="center"/>
    </xf>
    <xf numFmtId="1" fontId="9" fillId="0" borderId="1" xfId="0" applyNumberFormat="1" applyFont="1" applyFill="1" applyBorder="1" applyAlignment="1">
      <alignment horizontal="center" vertical="center" wrapText="1"/>
    </xf>
    <xf numFmtId="1" fontId="3" fillId="0" borderId="5" xfId="2" applyNumberFormat="1" applyFont="1" applyFill="1" applyBorder="1" applyAlignment="1">
      <alignment horizontal="center" vertical="center"/>
    </xf>
    <xf numFmtId="1" fontId="2" fillId="0" borderId="3" xfId="2" applyNumberFormat="1" applyFont="1" applyFill="1" applyBorder="1" applyAlignment="1">
      <alignment horizontal="center" vertical="center" wrapText="1"/>
    </xf>
    <xf numFmtId="1" fontId="4" fillId="0" borderId="5" xfId="1" applyNumberFormat="1" applyFont="1" applyFill="1" applyBorder="1" applyAlignment="1">
      <alignment horizontal="center" vertical="center"/>
    </xf>
    <xf numFmtId="41" fontId="4" fillId="0" borderId="5" xfId="1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wrapText="1"/>
    </xf>
    <xf numFmtId="41" fontId="10" fillId="0" borderId="1" xfId="1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 wrapText="1"/>
    </xf>
    <xf numFmtId="0" fontId="4" fillId="0" borderId="0" xfId="0" applyFont="1"/>
    <xf numFmtId="1" fontId="3" fillId="0" borderId="3" xfId="0" applyNumberFormat="1" applyFont="1" applyFill="1" applyBorder="1" applyAlignment="1">
      <alignment horizontal="center" vertical="center" wrapText="1"/>
    </xf>
    <xf numFmtId="1" fontId="4" fillId="0" borderId="3" xfId="1" applyNumberFormat="1" applyFont="1" applyFill="1" applyBorder="1" applyAlignment="1">
      <alignment horizontal="center" vertical="center"/>
    </xf>
    <xf numFmtId="1" fontId="4" fillId="0" borderId="7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1" fontId="4" fillId="0" borderId="0" xfId="1" applyNumberFormat="1" applyFont="1" applyFill="1" applyBorder="1" applyAlignment="1">
      <alignment horizontal="center" vertical="center"/>
    </xf>
    <xf numFmtId="41" fontId="4" fillId="0" borderId="0" xfId="1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/>
    </xf>
    <xf numFmtId="1" fontId="5" fillId="3" borderId="4" xfId="0" applyNumberFormat="1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left" vertical="center" wrapText="1"/>
    </xf>
    <xf numFmtId="41" fontId="9" fillId="0" borderId="1" xfId="1" applyNumberFormat="1" applyFont="1" applyFill="1" applyBorder="1" applyAlignment="1">
      <alignment horizontal="center" vertical="center"/>
    </xf>
    <xf numFmtId="1" fontId="3" fillId="0" borderId="6" xfId="2" applyNumberFormat="1" applyFont="1" applyFill="1" applyBorder="1" applyAlignment="1">
      <alignment horizontal="center" vertical="center"/>
    </xf>
    <xf numFmtId="1" fontId="9" fillId="0" borderId="1" xfId="1" applyNumberFormat="1" applyFont="1" applyFill="1" applyBorder="1" applyAlignment="1">
      <alignment horizontal="center" vertical="center"/>
    </xf>
    <xf numFmtId="0" fontId="3" fillId="0" borderId="0" xfId="0" applyFont="1" applyFill="1" applyBorder="1"/>
    <xf numFmtId="0" fontId="2" fillId="0" borderId="3" xfId="0" applyFont="1" applyFill="1" applyBorder="1" applyAlignment="1">
      <alignment vertical="top"/>
    </xf>
    <xf numFmtId="41" fontId="2" fillId="0" borderId="1" xfId="2" applyNumberFormat="1" applyFont="1" applyFill="1" applyBorder="1" applyAlignment="1">
      <alignment horizontal="center" vertical="center"/>
    </xf>
    <xf numFmtId="1" fontId="3" fillId="0" borderId="1" xfId="1" applyNumberFormat="1" applyFont="1" applyFill="1" applyBorder="1" applyAlignment="1">
      <alignment horizontal="center" vertical="center"/>
    </xf>
    <xf numFmtId="41" fontId="3" fillId="0" borderId="1" xfId="1" applyNumberFormat="1" applyFont="1" applyFill="1" applyBorder="1" applyAlignment="1">
      <alignment horizontal="center" vertical="center"/>
    </xf>
    <xf numFmtId="41" fontId="6" fillId="0" borderId="1" xfId="1" applyNumberFormat="1" applyFont="1" applyFill="1" applyBorder="1" applyAlignment="1">
      <alignment horizontal="center" vertical="center"/>
    </xf>
    <xf numFmtId="0" fontId="2" fillId="0" borderId="1" xfId="2" applyFont="1" applyFill="1" applyBorder="1" applyAlignment="1">
      <alignment horizontal="left" vertical="center" wrapText="1"/>
    </xf>
    <xf numFmtId="0" fontId="5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41" fontId="2" fillId="0" borderId="3" xfId="2" applyNumberFormat="1" applyFont="1" applyFill="1" applyBorder="1" applyAlignment="1">
      <alignment horizontal="center" vertical="center"/>
    </xf>
    <xf numFmtId="1" fontId="2" fillId="0" borderId="6" xfId="2" applyNumberFormat="1" applyFont="1" applyFill="1" applyBorder="1" applyAlignment="1">
      <alignment horizontal="center" vertical="center"/>
    </xf>
    <xf numFmtId="0" fontId="0" fillId="0" borderId="1" xfId="0" applyFill="1" applyBorder="1"/>
    <xf numFmtId="41" fontId="5" fillId="3" borderId="4" xfId="1" applyNumberFormat="1" applyFont="1" applyFill="1" applyBorder="1" applyAlignment="1">
      <alignment horizontal="center" vertical="center"/>
    </xf>
    <xf numFmtId="0" fontId="0" fillId="0" borderId="1" xfId="0" applyBorder="1"/>
    <xf numFmtId="0" fontId="14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left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0" fontId="10" fillId="0" borderId="1" xfId="1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 wrapText="1"/>
    </xf>
    <xf numFmtId="1" fontId="13" fillId="0" borderId="1" xfId="0" applyNumberFormat="1" applyFont="1" applyFill="1" applyBorder="1" applyAlignment="1">
      <alignment horizontal="center" vertical="center" wrapText="1"/>
    </xf>
    <xf numFmtId="0" fontId="9" fillId="0" borderId="1" xfId="1" applyNumberFormat="1" applyFont="1" applyFill="1" applyBorder="1" applyAlignment="1">
      <alignment horizontal="center" vertical="center"/>
    </xf>
    <xf numFmtId="0" fontId="13" fillId="0" borderId="1" xfId="1" applyNumberFormat="1" applyFont="1" applyFill="1" applyBorder="1" applyAlignment="1">
      <alignment horizontal="center" vertical="center"/>
    </xf>
    <xf numFmtId="3" fontId="13" fillId="0" borderId="1" xfId="1" applyNumberFormat="1" applyFont="1" applyFill="1" applyBorder="1" applyAlignment="1">
      <alignment horizontal="center" vertical="center"/>
    </xf>
    <xf numFmtId="1" fontId="12" fillId="0" borderId="1" xfId="2" applyNumberFormat="1" applyFont="1" applyFill="1" applyBorder="1" applyAlignment="1">
      <alignment horizontal="left" vertical="center" wrapText="1"/>
    </xf>
    <xf numFmtId="0" fontId="12" fillId="0" borderId="1" xfId="2" applyNumberFormat="1" applyFont="1" applyFill="1" applyBorder="1" applyAlignment="1">
      <alignment horizontal="center" vertical="center"/>
    </xf>
    <xf numFmtId="41" fontId="12" fillId="0" borderId="1" xfId="2" applyNumberFormat="1" applyFont="1" applyFill="1" applyBorder="1" applyAlignment="1">
      <alignment horizontal="center" vertical="center"/>
    </xf>
    <xf numFmtId="49" fontId="9" fillId="0" borderId="1" xfId="1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left" vertical="center" indent="10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0" applyFont="1" applyAlignment="1">
      <alignment horizontal="center" vertical="center" wrapText="1"/>
    </xf>
    <xf numFmtId="1" fontId="5" fillId="3" borderId="4" xfId="0" applyNumberFormat="1" applyFont="1" applyFill="1" applyBorder="1" applyAlignment="1">
      <alignment horizontal="center" vertical="center" wrapText="1"/>
    </xf>
    <xf numFmtId="1" fontId="5" fillId="3" borderId="8" xfId="0" applyNumberFormat="1" applyFont="1" applyFill="1" applyBorder="1" applyAlignment="1">
      <alignment horizontal="center" vertical="center" wrapText="1"/>
    </xf>
    <xf numFmtId="0" fontId="15" fillId="0" borderId="9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center"/>
    </xf>
    <xf numFmtId="0" fontId="3" fillId="3" borderId="0" xfId="0" applyFont="1" applyFill="1" applyAlignment="1">
      <alignment horizontal="left" wrapText="1"/>
    </xf>
    <xf numFmtId="1" fontId="5" fillId="3" borderId="3" xfId="0" applyNumberFormat="1" applyFont="1" applyFill="1" applyBorder="1" applyAlignment="1">
      <alignment horizontal="center" vertical="center" wrapText="1"/>
    </xf>
    <xf numFmtId="1" fontId="5" fillId="3" borderId="2" xfId="0" applyNumberFormat="1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</cellXfs>
  <cellStyles count="3">
    <cellStyle name="60% — акцент1" xfId="2" builtinId="32"/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2"/>
  <sheetViews>
    <sheetView tabSelected="1" topLeftCell="A30" zoomScale="80" zoomScaleNormal="80" workbookViewId="0">
      <selection activeCell="M23" sqref="M23"/>
    </sheetView>
  </sheetViews>
  <sheetFormatPr defaultRowHeight="14.4" x14ac:dyDescent="0.3"/>
  <cols>
    <col min="1" max="1" width="3.33203125" style="2" bestFit="1" customWidth="1"/>
    <col min="2" max="2" width="50.6640625" style="2" customWidth="1"/>
    <col min="3" max="3" width="11.5546875" style="2" customWidth="1"/>
    <col min="4" max="4" width="11.33203125" style="20" customWidth="1"/>
    <col min="5" max="5" width="12.5546875" style="2" customWidth="1"/>
    <col min="6" max="6" width="15.6640625" style="2" customWidth="1"/>
    <col min="7" max="7" width="14.6640625" style="2" customWidth="1"/>
    <col min="8" max="8" width="21.33203125" style="2" customWidth="1"/>
    <col min="9" max="9" width="14.5546875" customWidth="1"/>
  </cols>
  <sheetData>
    <row r="1" spans="1:9" ht="15" customHeight="1" x14ac:dyDescent="0.3">
      <c r="G1" s="104" t="s">
        <v>82</v>
      </c>
      <c r="H1" s="104"/>
    </row>
    <row r="2" spans="1:9" x14ac:dyDescent="0.3">
      <c r="G2" s="104"/>
      <c r="H2" s="104"/>
    </row>
    <row r="3" spans="1:9" x14ac:dyDescent="0.3">
      <c r="G3" s="104"/>
      <c r="H3" s="104"/>
    </row>
    <row r="5" spans="1:9" x14ac:dyDescent="0.3">
      <c r="A5" s="105" t="s">
        <v>33</v>
      </c>
      <c r="B5" s="105"/>
      <c r="C5" s="105"/>
      <c r="D5" s="105"/>
      <c r="E5" s="105"/>
      <c r="F5" s="105"/>
      <c r="G5" s="105"/>
    </row>
    <row r="7" spans="1:9" x14ac:dyDescent="0.3">
      <c r="A7" s="106" t="s">
        <v>12</v>
      </c>
      <c r="B7" s="106"/>
      <c r="C7" s="106"/>
      <c r="D7" s="106"/>
      <c r="E7" s="106"/>
      <c r="F7" s="106"/>
      <c r="G7" s="106"/>
      <c r="H7" s="106"/>
    </row>
    <row r="8" spans="1:9" x14ac:dyDescent="0.3">
      <c r="A8" s="106" t="s">
        <v>34</v>
      </c>
      <c r="B8" s="106"/>
      <c r="C8" s="106"/>
      <c r="D8" s="106"/>
      <c r="E8" s="106"/>
      <c r="F8" s="106"/>
      <c r="G8" s="106"/>
      <c r="H8" s="106"/>
    </row>
    <row r="9" spans="1:9" x14ac:dyDescent="0.3">
      <c r="A9" s="106" t="s">
        <v>35</v>
      </c>
      <c r="B9" s="106"/>
      <c r="C9" s="106"/>
      <c r="D9" s="106"/>
      <c r="E9" s="106"/>
      <c r="F9" s="106"/>
      <c r="G9" s="106"/>
      <c r="H9" s="106"/>
    </row>
    <row r="10" spans="1:9" x14ac:dyDescent="0.3">
      <c r="A10" s="7" t="s">
        <v>0</v>
      </c>
      <c r="B10" s="8"/>
      <c r="C10" s="9"/>
      <c r="D10" s="21"/>
      <c r="E10" s="9"/>
      <c r="F10" s="9"/>
      <c r="G10" s="9"/>
      <c r="H10" s="9"/>
    </row>
    <row r="11" spans="1:9" x14ac:dyDescent="0.3">
      <c r="A11" s="107" t="s">
        <v>1</v>
      </c>
      <c r="B11" s="107" t="s">
        <v>18</v>
      </c>
      <c r="C11" s="107" t="s">
        <v>2</v>
      </c>
      <c r="D11" s="107" t="s">
        <v>3</v>
      </c>
      <c r="E11" s="107" t="s">
        <v>4</v>
      </c>
      <c r="F11" s="107" t="s">
        <v>5</v>
      </c>
      <c r="G11" s="99" t="s">
        <v>6</v>
      </c>
      <c r="H11" s="100"/>
      <c r="I11" s="109" t="s">
        <v>67</v>
      </c>
    </row>
    <row r="12" spans="1:9" ht="51" customHeight="1" x14ac:dyDescent="0.3">
      <c r="A12" s="108"/>
      <c r="B12" s="108"/>
      <c r="C12" s="108"/>
      <c r="D12" s="108"/>
      <c r="E12" s="108"/>
      <c r="F12" s="108"/>
      <c r="G12" s="3" t="s">
        <v>29</v>
      </c>
      <c r="H12" s="59" t="s">
        <v>7</v>
      </c>
      <c r="I12" s="110"/>
    </row>
    <row r="13" spans="1:9" x14ac:dyDescent="0.3">
      <c r="A13" s="3">
        <v>1</v>
      </c>
      <c r="B13" s="4" t="s">
        <v>8</v>
      </c>
      <c r="C13" s="10"/>
      <c r="D13" s="11"/>
      <c r="E13" s="16"/>
      <c r="F13" s="17">
        <f>F14+F19+F20+F21+F22+F23</f>
        <v>12217400</v>
      </c>
      <c r="G13" s="17"/>
      <c r="H13" s="76">
        <f>H14+H19+H20+H21+H22+H23</f>
        <v>12217400</v>
      </c>
      <c r="I13" s="78"/>
    </row>
    <row r="14" spans="1:9" x14ac:dyDescent="0.3">
      <c r="A14" s="3"/>
      <c r="B14" s="4" t="s">
        <v>19</v>
      </c>
      <c r="C14" s="12"/>
      <c r="D14" s="13"/>
      <c r="E14" s="17"/>
      <c r="F14" s="17">
        <f>SUM(F15:F18)</f>
        <v>8800000</v>
      </c>
      <c r="G14" s="17"/>
      <c r="H14" s="17">
        <f>SUM(H15:H18)</f>
        <v>8800000</v>
      </c>
      <c r="I14" s="77"/>
    </row>
    <row r="15" spans="1:9" x14ac:dyDescent="0.3">
      <c r="A15" s="5"/>
      <c r="B15" s="14" t="s">
        <v>13</v>
      </c>
      <c r="C15" s="5" t="s">
        <v>23</v>
      </c>
      <c r="D15" s="22">
        <v>11</v>
      </c>
      <c r="E15" s="18">
        <v>250000</v>
      </c>
      <c r="F15" s="18">
        <f t="shared" ref="F15:F18" si="0">D15*E15</f>
        <v>2750000</v>
      </c>
      <c r="G15" s="18"/>
      <c r="H15" s="18">
        <f>F15</f>
        <v>2750000</v>
      </c>
      <c r="I15" s="77"/>
    </row>
    <row r="16" spans="1:9" x14ac:dyDescent="0.3">
      <c r="A16" s="5"/>
      <c r="B16" s="14" t="s">
        <v>36</v>
      </c>
      <c r="C16" s="5" t="s">
        <v>23</v>
      </c>
      <c r="D16" s="22">
        <v>11</v>
      </c>
      <c r="E16" s="18">
        <v>200000</v>
      </c>
      <c r="F16" s="18">
        <f t="shared" si="0"/>
        <v>2200000</v>
      </c>
      <c r="G16" s="18"/>
      <c r="H16" s="18">
        <f t="shared" ref="H16:H22" si="1">F16</f>
        <v>2200000</v>
      </c>
      <c r="I16" s="77"/>
    </row>
    <row r="17" spans="1:16" x14ac:dyDescent="0.3">
      <c r="A17" s="5"/>
      <c r="B17" s="49" t="s">
        <v>37</v>
      </c>
      <c r="C17" s="5" t="s">
        <v>23</v>
      </c>
      <c r="D17" s="22">
        <v>11</v>
      </c>
      <c r="E17" s="18">
        <v>200000</v>
      </c>
      <c r="F17" s="18">
        <f>D17*E17</f>
        <v>2200000</v>
      </c>
      <c r="G17" s="18"/>
      <c r="H17" s="18">
        <f>F17</f>
        <v>2200000</v>
      </c>
      <c r="I17" s="77"/>
    </row>
    <row r="18" spans="1:16" x14ac:dyDescent="0.3">
      <c r="A18" s="5"/>
      <c r="B18" s="14" t="s">
        <v>15</v>
      </c>
      <c r="C18" s="5" t="s">
        <v>23</v>
      </c>
      <c r="D18" s="22">
        <v>11</v>
      </c>
      <c r="E18" s="18">
        <v>150000</v>
      </c>
      <c r="F18" s="18">
        <f t="shared" si="0"/>
        <v>1650000</v>
      </c>
      <c r="G18" s="18"/>
      <c r="H18" s="18">
        <f t="shared" si="1"/>
        <v>1650000</v>
      </c>
      <c r="I18" s="77"/>
    </row>
    <row r="19" spans="1:16" x14ac:dyDescent="0.3">
      <c r="A19" s="3"/>
      <c r="B19" s="4" t="s">
        <v>20</v>
      </c>
      <c r="C19" s="3" t="s">
        <v>23</v>
      </c>
      <c r="D19" s="23">
        <v>11</v>
      </c>
      <c r="E19" s="19">
        <f>(E15+E16+E17+E18)*0.9*0.035+((E15+E16+E17+E18)*0.9*0.095-(E15+E16+E17+E18)*0.9*0.035)</f>
        <v>68400</v>
      </c>
      <c r="F19" s="17">
        <f>D19*E19</f>
        <v>752400</v>
      </c>
      <c r="G19" s="17"/>
      <c r="H19" s="17">
        <f t="shared" si="1"/>
        <v>752400</v>
      </c>
      <c r="I19" s="77"/>
    </row>
    <row r="20" spans="1:16" x14ac:dyDescent="0.3">
      <c r="A20" s="12"/>
      <c r="B20" s="4" t="s">
        <v>26</v>
      </c>
      <c r="C20" s="3" t="s">
        <v>23</v>
      </c>
      <c r="D20" s="23">
        <v>11</v>
      </c>
      <c r="E20" s="17">
        <f xml:space="preserve"> (E15+E17+E18+E16)*2%</f>
        <v>16000</v>
      </c>
      <c r="F20" s="17">
        <f>D20*E20</f>
        <v>176000</v>
      </c>
      <c r="G20" s="17"/>
      <c r="H20" s="17">
        <f t="shared" si="1"/>
        <v>176000</v>
      </c>
      <c r="I20" s="77"/>
    </row>
    <row r="21" spans="1:16" x14ac:dyDescent="0.3">
      <c r="A21" s="3"/>
      <c r="B21" s="4" t="s">
        <v>21</v>
      </c>
      <c r="C21" s="3" t="s">
        <v>23</v>
      </c>
      <c r="D21" s="23">
        <v>11</v>
      </c>
      <c r="E21" s="17">
        <v>30000</v>
      </c>
      <c r="F21" s="17">
        <f>D21*E21</f>
        <v>330000</v>
      </c>
      <c r="G21" s="17"/>
      <c r="H21" s="17">
        <f t="shared" si="1"/>
        <v>330000</v>
      </c>
      <c r="I21" s="77"/>
    </row>
    <row r="22" spans="1:16" ht="41.4" x14ac:dyDescent="0.3">
      <c r="A22" s="3"/>
      <c r="B22" s="15" t="s">
        <v>50</v>
      </c>
      <c r="C22" s="3" t="s">
        <v>23</v>
      </c>
      <c r="D22" s="23">
        <v>11</v>
      </c>
      <c r="E22" s="17">
        <v>189000</v>
      </c>
      <c r="F22" s="17">
        <f>D22*E22</f>
        <v>2079000</v>
      </c>
      <c r="G22" s="17"/>
      <c r="H22" s="17">
        <f t="shared" si="1"/>
        <v>2079000</v>
      </c>
      <c r="I22" s="77"/>
    </row>
    <row r="23" spans="1:16" ht="41.4" x14ac:dyDescent="0.3">
      <c r="A23" s="3"/>
      <c r="B23" s="24" t="s">
        <v>22</v>
      </c>
      <c r="C23" s="3"/>
      <c r="D23" s="23"/>
      <c r="E23" s="17"/>
      <c r="F23" s="17">
        <f>F24</f>
        <v>80000</v>
      </c>
      <c r="G23" s="17"/>
      <c r="H23" s="17">
        <f>H24</f>
        <v>80000</v>
      </c>
      <c r="I23" s="77"/>
    </row>
    <row r="24" spans="1:16" x14ac:dyDescent="0.3">
      <c r="A24" s="5"/>
      <c r="B24" s="25" t="s">
        <v>10</v>
      </c>
      <c r="C24" s="5" t="s">
        <v>23</v>
      </c>
      <c r="D24" s="22">
        <v>10</v>
      </c>
      <c r="E24" s="18">
        <v>8000</v>
      </c>
      <c r="F24" s="18">
        <f>D24*E24</f>
        <v>80000</v>
      </c>
      <c r="G24" s="18"/>
      <c r="H24" s="18">
        <f t="shared" ref="H24:H27" si="2">F24</f>
        <v>80000</v>
      </c>
      <c r="I24" s="77"/>
    </row>
    <row r="25" spans="1:16" x14ac:dyDescent="0.3">
      <c r="A25" s="3">
        <v>2</v>
      </c>
      <c r="B25" s="4" t="s">
        <v>27</v>
      </c>
      <c r="C25" s="5"/>
      <c r="D25" s="22"/>
      <c r="E25" s="18"/>
      <c r="F25" s="17">
        <f>F26</f>
        <v>294600</v>
      </c>
      <c r="G25" s="17"/>
      <c r="H25" s="17">
        <f t="shared" si="2"/>
        <v>294600</v>
      </c>
      <c r="I25" s="77"/>
    </row>
    <row r="26" spans="1:16" x14ac:dyDescent="0.3">
      <c r="A26" s="27"/>
      <c r="B26" s="60" t="s">
        <v>45</v>
      </c>
      <c r="C26" s="40" t="s">
        <v>24</v>
      </c>
      <c r="D26" s="63">
        <v>2</v>
      </c>
      <c r="E26" s="61">
        <v>147300</v>
      </c>
      <c r="F26" s="61">
        <f>D26*E26</f>
        <v>294600</v>
      </c>
      <c r="G26" s="61"/>
      <c r="H26" s="61">
        <f>F26</f>
        <v>294600</v>
      </c>
      <c r="I26" s="77"/>
    </row>
    <row r="27" spans="1:16" x14ac:dyDescent="0.3">
      <c r="A27" s="3">
        <v>3</v>
      </c>
      <c r="B27" s="4" t="s">
        <v>9</v>
      </c>
      <c r="C27" s="5"/>
      <c r="D27" s="22"/>
      <c r="E27" s="18"/>
      <c r="F27" s="17">
        <f>F28+F31+F34+F38+F41+F45+F48+F51+F63</f>
        <v>15244000</v>
      </c>
      <c r="G27" s="17"/>
      <c r="H27" s="17">
        <f t="shared" si="2"/>
        <v>15244000</v>
      </c>
      <c r="I27" s="77"/>
      <c r="J27" s="56"/>
      <c r="K27" s="53"/>
      <c r="L27" s="54"/>
      <c r="M27" s="55"/>
      <c r="N27" s="55"/>
      <c r="O27" s="55"/>
      <c r="P27" s="55"/>
    </row>
    <row r="28" spans="1:16" ht="55.2" x14ac:dyDescent="0.3">
      <c r="A28" s="37"/>
      <c r="B28" s="38" t="s">
        <v>38</v>
      </c>
      <c r="C28" s="37"/>
      <c r="D28" s="39"/>
      <c r="E28" s="66"/>
      <c r="F28" s="66">
        <f>F29</f>
        <v>150000</v>
      </c>
      <c r="G28" s="66"/>
      <c r="H28" s="66">
        <f t="shared" ref="H28:H33" si="3">F28</f>
        <v>150000</v>
      </c>
      <c r="I28" s="77"/>
    </row>
    <row r="29" spans="1:16" ht="27.6" x14ac:dyDescent="0.3">
      <c r="A29" s="27"/>
      <c r="B29" s="26" t="s">
        <v>14</v>
      </c>
      <c r="C29" s="27"/>
      <c r="D29" s="29"/>
      <c r="E29" s="30"/>
      <c r="F29" s="31">
        <f>F30</f>
        <v>150000</v>
      </c>
      <c r="G29" s="31"/>
      <c r="H29" s="31">
        <f t="shared" si="3"/>
        <v>150000</v>
      </c>
      <c r="I29" s="77"/>
    </row>
    <row r="30" spans="1:16" ht="27.6" x14ac:dyDescent="0.3">
      <c r="A30" s="27"/>
      <c r="B30" s="36" t="s">
        <v>39</v>
      </c>
      <c r="C30" s="28" t="s">
        <v>25</v>
      </c>
      <c r="D30" s="29">
        <v>1</v>
      </c>
      <c r="E30" s="30">
        <v>150000</v>
      </c>
      <c r="F30" s="30">
        <f>D30*E30</f>
        <v>150000</v>
      </c>
      <c r="G30" s="30"/>
      <c r="H30" s="30">
        <f t="shared" si="3"/>
        <v>150000</v>
      </c>
      <c r="I30" s="77"/>
    </row>
    <row r="31" spans="1:16" ht="82.8" x14ac:dyDescent="0.3">
      <c r="A31" s="37"/>
      <c r="B31" s="38" t="s">
        <v>51</v>
      </c>
      <c r="C31" s="37"/>
      <c r="D31" s="39"/>
      <c r="E31" s="66"/>
      <c r="F31" s="66">
        <f>F32</f>
        <v>100000</v>
      </c>
      <c r="G31" s="66"/>
      <c r="H31" s="66">
        <f t="shared" si="3"/>
        <v>100000</v>
      </c>
      <c r="I31" s="77"/>
    </row>
    <row r="32" spans="1:16" s="1" customFormat="1" ht="27.6" x14ac:dyDescent="0.3">
      <c r="A32" s="27"/>
      <c r="B32" s="26" t="s">
        <v>14</v>
      </c>
      <c r="C32" s="27"/>
      <c r="D32" s="29"/>
      <c r="E32" s="30"/>
      <c r="F32" s="31">
        <f>+F33</f>
        <v>100000</v>
      </c>
      <c r="G32" s="31"/>
      <c r="H32" s="31">
        <f t="shared" si="3"/>
        <v>100000</v>
      </c>
      <c r="I32" s="75"/>
    </row>
    <row r="33" spans="1:9" x14ac:dyDescent="0.3">
      <c r="A33" s="27"/>
      <c r="B33" s="36" t="s">
        <v>40</v>
      </c>
      <c r="C33" s="28" t="s">
        <v>25</v>
      </c>
      <c r="D33" s="29">
        <v>1</v>
      </c>
      <c r="E33" s="30">
        <v>100000</v>
      </c>
      <c r="F33" s="30">
        <f>D33*E33</f>
        <v>100000</v>
      </c>
      <c r="G33" s="30"/>
      <c r="H33" s="30">
        <f t="shared" si="3"/>
        <v>100000</v>
      </c>
      <c r="I33" s="77"/>
    </row>
    <row r="34" spans="1:9" s="1" customFormat="1" ht="55.2" x14ac:dyDescent="0.3">
      <c r="A34" s="27"/>
      <c r="B34" s="26" t="s">
        <v>52</v>
      </c>
      <c r="C34" s="28"/>
      <c r="D34" s="67"/>
      <c r="E34" s="68"/>
      <c r="F34" s="69">
        <f>F35</f>
        <v>624000</v>
      </c>
      <c r="G34" s="69"/>
      <c r="H34" s="31"/>
      <c r="I34" s="75"/>
    </row>
    <row r="35" spans="1:9" s="1" customFormat="1" ht="27.6" x14ac:dyDescent="0.3">
      <c r="A35" s="27"/>
      <c r="B35" s="26" t="s">
        <v>14</v>
      </c>
      <c r="C35" s="27"/>
      <c r="D35" s="29"/>
      <c r="E35" s="44"/>
      <c r="F35" s="46">
        <f>F36+F37</f>
        <v>624000</v>
      </c>
      <c r="G35" s="46"/>
      <c r="H35" s="46"/>
      <c r="I35" s="75"/>
    </row>
    <row r="36" spans="1:9" s="1" customFormat="1" x14ac:dyDescent="0.3">
      <c r="A36" s="27"/>
      <c r="B36" s="47" t="s">
        <v>41</v>
      </c>
      <c r="C36" s="48" t="s">
        <v>25</v>
      </c>
      <c r="D36" s="48">
        <v>4</v>
      </c>
      <c r="E36" s="44">
        <v>150000</v>
      </c>
      <c r="F36" s="30">
        <f>D36*E36</f>
        <v>600000</v>
      </c>
      <c r="G36" s="30"/>
      <c r="H36" s="30"/>
      <c r="I36" s="75"/>
    </row>
    <row r="37" spans="1:9" s="1" customFormat="1" x14ac:dyDescent="0.3">
      <c r="A37" s="27"/>
      <c r="B37" s="47" t="s">
        <v>28</v>
      </c>
      <c r="C37" s="48" t="s">
        <v>25</v>
      </c>
      <c r="D37" s="48">
        <v>4</v>
      </c>
      <c r="E37" s="44">
        <v>6000</v>
      </c>
      <c r="F37" s="30">
        <f>D37*E37</f>
        <v>24000</v>
      </c>
      <c r="G37" s="30"/>
      <c r="H37" s="30"/>
      <c r="I37" s="75"/>
    </row>
    <row r="38" spans="1:9" ht="96.6" x14ac:dyDescent="0.3">
      <c r="A38" s="37"/>
      <c r="B38" s="70" t="s">
        <v>53</v>
      </c>
      <c r="C38" s="37"/>
      <c r="D38" s="39"/>
      <c r="E38" s="66"/>
      <c r="F38" s="66">
        <f>F39</f>
        <v>300000</v>
      </c>
      <c r="G38" s="66"/>
      <c r="H38" s="66">
        <f t="shared" ref="H38:H43" si="4">F38</f>
        <v>300000</v>
      </c>
      <c r="I38" s="77"/>
    </row>
    <row r="39" spans="1:9" ht="27.6" x14ac:dyDescent="0.3">
      <c r="A39" s="27"/>
      <c r="B39" s="26" t="s">
        <v>14</v>
      </c>
      <c r="C39" s="27"/>
      <c r="D39" s="29"/>
      <c r="E39" s="30"/>
      <c r="F39" s="31">
        <f>F40</f>
        <v>300000</v>
      </c>
      <c r="G39" s="31"/>
      <c r="H39" s="31">
        <f t="shared" si="4"/>
        <v>300000</v>
      </c>
      <c r="I39" s="77"/>
    </row>
    <row r="40" spans="1:9" x14ac:dyDescent="0.3">
      <c r="A40" s="40"/>
      <c r="B40" s="36" t="s">
        <v>55</v>
      </c>
      <c r="C40" s="27" t="s">
        <v>25</v>
      </c>
      <c r="D40" s="29">
        <v>1</v>
      </c>
      <c r="E40" s="30">
        <v>300000</v>
      </c>
      <c r="F40" s="30">
        <f>D40*E40</f>
        <v>300000</v>
      </c>
      <c r="G40" s="30"/>
      <c r="H40" s="30">
        <f t="shared" si="4"/>
        <v>300000</v>
      </c>
      <c r="I40" s="77"/>
    </row>
    <row r="41" spans="1:9" ht="128.25" customHeight="1" x14ac:dyDescent="0.3">
      <c r="A41" s="33"/>
      <c r="B41" s="71" t="s">
        <v>54</v>
      </c>
      <c r="C41" s="50"/>
      <c r="D41" s="51"/>
      <c r="E41" s="34"/>
      <c r="F41" s="35">
        <f>F42</f>
        <v>9000000</v>
      </c>
      <c r="G41" s="35"/>
      <c r="H41" s="35">
        <f t="shared" si="4"/>
        <v>9000000</v>
      </c>
      <c r="I41" s="77"/>
    </row>
    <row r="42" spans="1:9" s="1" customFormat="1" ht="33.75" customHeight="1" x14ac:dyDescent="0.3">
      <c r="A42" s="33"/>
      <c r="B42" s="26" t="s">
        <v>14</v>
      </c>
      <c r="C42" s="37"/>
      <c r="D42" s="39"/>
      <c r="E42" s="34"/>
      <c r="F42" s="35">
        <f>F43+F44</f>
        <v>9000000</v>
      </c>
      <c r="G42" s="34"/>
      <c r="H42" s="35">
        <f t="shared" si="4"/>
        <v>9000000</v>
      </c>
      <c r="I42" s="75"/>
    </row>
    <row r="43" spans="1:9" s="1" customFormat="1" x14ac:dyDescent="0.3">
      <c r="A43" s="33"/>
      <c r="B43" s="36" t="s">
        <v>43</v>
      </c>
      <c r="C43" s="32" t="s">
        <v>25</v>
      </c>
      <c r="D43" s="41">
        <v>30</v>
      </c>
      <c r="E43" s="34">
        <v>300000</v>
      </c>
      <c r="F43" s="34">
        <f>D43*E43</f>
        <v>9000000</v>
      </c>
      <c r="G43" s="34"/>
      <c r="H43" s="34">
        <f t="shared" si="4"/>
        <v>9000000</v>
      </c>
      <c r="I43" s="75"/>
    </row>
    <row r="44" spans="1:9" s="1" customFormat="1" x14ac:dyDescent="0.3">
      <c r="A44" s="33"/>
      <c r="B44" s="36"/>
      <c r="C44" s="32"/>
      <c r="D44" s="62"/>
      <c r="E44" s="34"/>
      <c r="F44" s="34"/>
      <c r="G44" s="34"/>
      <c r="H44" s="34"/>
      <c r="I44" s="75"/>
    </row>
    <row r="45" spans="1:9" s="1" customFormat="1" ht="33" customHeight="1" x14ac:dyDescent="0.3">
      <c r="A45" s="33"/>
      <c r="B45" s="72" t="s">
        <v>63</v>
      </c>
      <c r="C45" s="32"/>
      <c r="D45" s="51"/>
      <c r="E45" s="34"/>
      <c r="F45" s="35">
        <f>F46</f>
        <v>250000</v>
      </c>
      <c r="G45" s="34"/>
      <c r="H45" s="35">
        <f>H46</f>
        <v>250000</v>
      </c>
      <c r="I45" s="75"/>
    </row>
    <row r="46" spans="1:9" s="1" customFormat="1" x14ac:dyDescent="0.3">
      <c r="A46" s="33"/>
      <c r="B46" s="65" t="s">
        <v>31</v>
      </c>
      <c r="C46" s="50"/>
      <c r="D46" s="51"/>
      <c r="E46" s="34"/>
      <c r="F46" s="35">
        <f>F47</f>
        <v>250000</v>
      </c>
      <c r="G46" s="35"/>
      <c r="H46" s="35">
        <f t="shared" ref="H46:H66" si="5">F46</f>
        <v>250000</v>
      </c>
      <c r="I46" s="75"/>
    </row>
    <row r="47" spans="1:9" s="1" customFormat="1" ht="20.25" customHeight="1" x14ac:dyDescent="0.3">
      <c r="A47" s="52"/>
      <c r="B47" s="79" t="s">
        <v>32</v>
      </c>
      <c r="C47" s="57" t="s">
        <v>25</v>
      </c>
      <c r="D47" s="51">
        <v>1</v>
      </c>
      <c r="E47" s="34">
        <v>250000</v>
      </c>
      <c r="F47" s="34">
        <f>D47*E47</f>
        <v>250000</v>
      </c>
      <c r="G47" s="34"/>
      <c r="H47" s="34">
        <f t="shared" si="5"/>
        <v>250000</v>
      </c>
      <c r="I47" s="75"/>
    </row>
    <row r="48" spans="1:9" s="1" customFormat="1" ht="57" customHeight="1" x14ac:dyDescent="0.3">
      <c r="A48" s="42"/>
      <c r="B48" s="38" t="s">
        <v>59</v>
      </c>
      <c r="C48" s="37"/>
      <c r="D48" s="74"/>
      <c r="E48" s="73"/>
      <c r="F48" s="73">
        <f>F49</f>
        <v>800000</v>
      </c>
      <c r="G48" s="73"/>
      <c r="H48" s="73">
        <f t="shared" si="5"/>
        <v>800000</v>
      </c>
      <c r="I48" s="75"/>
    </row>
    <row r="49" spans="1:9" s="1" customFormat="1" ht="27.6" x14ac:dyDescent="0.3">
      <c r="A49" s="27"/>
      <c r="B49" s="26" t="s">
        <v>14</v>
      </c>
      <c r="C49" s="45"/>
      <c r="D49" s="29"/>
      <c r="E49" s="30"/>
      <c r="F49" s="31">
        <f>F50</f>
        <v>800000</v>
      </c>
      <c r="G49" s="31"/>
      <c r="H49" s="31">
        <f t="shared" si="5"/>
        <v>800000</v>
      </c>
      <c r="I49" s="75"/>
    </row>
    <row r="50" spans="1:9" s="1" customFormat="1" x14ac:dyDescent="0.3">
      <c r="A50" s="27"/>
      <c r="B50" s="36" t="s">
        <v>44</v>
      </c>
      <c r="C50" s="32" t="s">
        <v>25</v>
      </c>
      <c r="D50" s="43">
        <v>10</v>
      </c>
      <c r="E50" s="30">
        <v>80000</v>
      </c>
      <c r="F50" s="30">
        <f>D50*E50</f>
        <v>800000</v>
      </c>
      <c r="G50" s="31"/>
      <c r="H50" s="30">
        <f t="shared" si="5"/>
        <v>800000</v>
      </c>
      <c r="I50" s="75"/>
    </row>
    <row r="51" spans="1:9" s="1" customFormat="1" ht="27.6" x14ac:dyDescent="0.3">
      <c r="A51" s="27"/>
      <c r="B51" s="38" t="s">
        <v>60</v>
      </c>
      <c r="C51" s="32"/>
      <c r="D51" s="43"/>
      <c r="E51" s="30"/>
      <c r="F51" s="31">
        <f>F52+F55+F61</f>
        <v>3550000</v>
      </c>
      <c r="G51" s="31"/>
      <c r="H51" s="31">
        <f t="shared" si="5"/>
        <v>3550000</v>
      </c>
      <c r="I51" s="75"/>
    </row>
    <row r="52" spans="1:9" s="1" customFormat="1" ht="27.6" x14ac:dyDescent="0.3">
      <c r="A52" s="27"/>
      <c r="B52" s="80" t="s">
        <v>14</v>
      </c>
      <c r="C52" s="81"/>
      <c r="D52" s="82"/>
      <c r="E52" s="46"/>
      <c r="F52" s="46">
        <f>F53+F54</f>
        <v>180000</v>
      </c>
      <c r="G52" s="31"/>
      <c r="H52" s="31">
        <f t="shared" si="5"/>
        <v>180000</v>
      </c>
      <c r="I52" s="75"/>
    </row>
    <row r="53" spans="1:9" s="1" customFormat="1" x14ac:dyDescent="0.3">
      <c r="A53" s="27"/>
      <c r="B53" s="83" t="s">
        <v>57</v>
      </c>
      <c r="C53" s="84" t="s">
        <v>25</v>
      </c>
      <c r="D53" s="85">
        <v>1</v>
      </c>
      <c r="E53" s="61">
        <v>80000</v>
      </c>
      <c r="F53" s="61">
        <f>E53</f>
        <v>80000</v>
      </c>
      <c r="G53" s="31"/>
      <c r="H53" s="30">
        <f t="shared" si="5"/>
        <v>80000</v>
      </c>
      <c r="I53" s="75"/>
    </row>
    <row r="54" spans="1:9" s="1" customFormat="1" x14ac:dyDescent="0.3">
      <c r="A54" s="27"/>
      <c r="B54" s="83" t="s">
        <v>46</v>
      </c>
      <c r="C54" s="84" t="s">
        <v>25</v>
      </c>
      <c r="D54" s="86">
        <v>1</v>
      </c>
      <c r="E54" s="61" t="s">
        <v>49</v>
      </c>
      <c r="F54" s="61">
        <f>D54*E54</f>
        <v>100000</v>
      </c>
      <c r="G54" s="31"/>
      <c r="H54" s="30">
        <f t="shared" si="5"/>
        <v>100000</v>
      </c>
      <c r="I54" s="75"/>
    </row>
    <row r="55" spans="1:9" s="1" customFormat="1" x14ac:dyDescent="0.3">
      <c r="A55" s="27"/>
      <c r="B55" s="38" t="s">
        <v>17</v>
      </c>
      <c r="C55" s="84"/>
      <c r="D55" s="86"/>
      <c r="E55" s="61"/>
      <c r="F55" s="31">
        <f>F56+F57+F58+F59+F60</f>
        <v>3300000</v>
      </c>
      <c r="G55" s="31"/>
      <c r="H55" s="31">
        <f t="shared" si="5"/>
        <v>3300000</v>
      </c>
      <c r="I55" s="75"/>
    </row>
    <row r="56" spans="1:9" s="1" customFormat="1" x14ac:dyDescent="0.3">
      <c r="A56" s="27"/>
      <c r="B56" s="36" t="s">
        <v>42</v>
      </c>
      <c r="C56" s="84" t="s">
        <v>25</v>
      </c>
      <c r="D56" s="87">
        <v>1</v>
      </c>
      <c r="E56" s="61">
        <v>700000</v>
      </c>
      <c r="F56" s="61">
        <f>D56*E56</f>
        <v>700000</v>
      </c>
      <c r="G56" s="31"/>
      <c r="H56" s="30">
        <f t="shared" si="5"/>
        <v>700000</v>
      </c>
      <c r="I56" s="75"/>
    </row>
    <row r="57" spans="1:9" s="1" customFormat="1" x14ac:dyDescent="0.3">
      <c r="A57" s="27"/>
      <c r="B57" s="83" t="s">
        <v>58</v>
      </c>
      <c r="C57" s="84" t="s">
        <v>25</v>
      </c>
      <c r="D57" s="87">
        <v>70</v>
      </c>
      <c r="E57" s="61">
        <v>30000</v>
      </c>
      <c r="F57" s="61">
        <f>D57*E57</f>
        <v>2100000</v>
      </c>
      <c r="G57" s="31"/>
      <c r="H57" s="30">
        <f t="shared" si="5"/>
        <v>2100000</v>
      </c>
      <c r="I57" s="75"/>
    </row>
    <row r="58" spans="1:9" s="1" customFormat="1" x14ac:dyDescent="0.3">
      <c r="A58" s="27"/>
      <c r="B58" s="2" t="s">
        <v>62</v>
      </c>
      <c r="C58" s="84" t="s">
        <v>25</v>
      </c>
      <c r="D58" s="86">
        <v>1</v>
      </c>
      <c r="E58" s="61">
        <v>150000</v>
      </c>
      <c r="F58" s="61">
        <f>D58*E58</f>
        <v>150000</v>
      </c>
      <c r="G58" s="31"/>
      <c r="H58" s="30">
        <f t="shared" si="5"/>
        <v>150000</v>
      </c>
      <c r="I58" s="75"/>
    </row>
    <row r="59" spans="1:9" s="1" customFormat="1" x14ac:dyDescent="0.3">
      <c r="A59" s="27"/>
      <c r="B59" s="83" t="s">
        <v>30</v>
      </c>
      <c r="C59" s="84" t="s">
        <v>25</v>
      </c>
      <c r="D59" s="85">
        <v>1</v>
      </c>
      <c r="E59" s="61">
        <v>200000</v>
      </c>
      <c r="F59" s="61">
        <f>D59*E59</f>
        <v>200000</v>
      </c>
      <c r="G59" s="31"/>
      <c r="H59" s="30">
        <f t="shared" si="5"/>
        <v>200000</v>
      </c>
      <c r="I59" s="75"/>
    </row>
    <row r="60" spans="1:9" s="1" customFormat="1" x14ac:dyDescent="0.3">
      <c r="A60" s="27"/>
      <c r="B60" s="83" t="s">
        <v>48</v>
      </c>
      <c r="C60" s="84" t="s">
        <v>25</v>
      </c>
      <c r="D60" s="85">
        <v>1</v>
      </c>
      <c r="E60" s="61">
        <v>150000</v>
      </c>
      <c r="F60" s="61">
        <f>E60</f>
        <v>150000</v>
      </c>
      <c r="G60" s="31"/>
      <c r="H60" s="30">
        <f t="shared" si="5"/>
        <v>150000</v>
      </c>
      <c r="I60" s="75"/>
    </row>
    <row r="61" spans="1:9" s="1" customFormat="1" x14ac:dyDescent="0.3">
      <c r="A61" s="27"/>
      <c r="B61" s="88" t="s">
        <v>16</v>
      </c>
      <c r="C61" s="84"/>
      <c r="D61" s="89"/>
      <c r="E61" s="90"/>
      <c r="F61" s="90">
        <f>F62</f>
        <v>70000</v>
      </c>
      <c r="G61" s="31"/>
      <c r="H61" s="31">
        <f t="shared" si="5"/>
        <v>70000</v>
      </c>
      <c r="I61" s="75"/>
    </row>
    <row r="62" spans="1:9" s="1" customFormat="1" ht="41.4" x14ac:dyDescent="0.3">
      <c r="A62" s="27"/>
      <c r="B62" s="83" t="s">
        <v>47</v>
      </c>
      <c r="C62" s="84" t="s">
        <v>25</v>
      </c>
      <c r="D62" s="85">
        <v>1</v>
      </c>
      <c r="E62" s="61">
        <v>70000</v>
      </c>
      <c r="F62" s="61">
        <f>D62*E62</f>
        <v>70000</v>
      </c>
      <c r="G62" s="31"/>
      <c r="H62" s="30">
        <f t="shared" si="5"/>
        <v>70000</v>
      </c>
      <c r="I62" s="75"/>
    </row>
    <row r="63" spans="1:9" s="1" customFormat="1" ht="42.75" customHeight="1" x14ac:dyDescent="0.3">
      <c r="A63" s="27"/>
      <c r="B63" s="26" t="s">
        <v>65</v>
      </c>
      <c r="C63" s="84"/>
      <c r="D63" s="85"/>
      <c r="E63" s="91"/>
      <c r="F63" s="31">
        <f>F64</f>
        <v>470000</v>
      </c>
      <c r="G63" s="31"/>
      <c r="H63" s="31">
        <f t="shared" si="5"/>
        <v>470000</v>
      </c>
      <c r="I63" s="75"/>
    </row>
    <row r="64" spans="1:9" s="1" customFormat="1" ht="27.6" x14ac:dyDescent="0.3">
      <c r="A64" s="27"/>
      <c r="B64" s="80" t="s">
        <v>14</v>
      </c>
      <c r="C64" s="84"/>
      <c r="D64" s="85"/>
      <c r="E64" s="91"/>
      <c r="F64" s="31">
        <f>F65+F66</f>
        <v>470000</v>
      </c>
      <c r="G64" s="31"/>
      <c r="H64" s="31">
        <f t="shared" si="5"/>
        <v>470000</v>
      </c>
      <c r="I64" s="75"/>
    </row>
    <row r="65" spans="1:9" s="1" customFormat="1" x14ac:dyDescent="0.3">
      <c r="A65" s="27"/>
      <c r="B65" s="36" t="s">
        <v>66</v>
      </c>
      <c r="C65" s="57" t="s">
        <v>25</v>
      </c>
      <c r="D65" s="43">
        <v>1</v>
      </c>
      <c r="E65" s="58" t="s">
        <v>64</v>
      </c>
      <c r="F65" s="30">
        <f>D65*E65</f>
        <v>220000</v>
      </c>
      <c r="G65" s="31"/>
      <c r="H65" s="30">
        <f t="shared" si="5"/>
        <v>220000</v>
      </c>
      <c r="I65" s="75"/>
    </row>
    <row r="66" spans="1:9" s="1" customFormat="1" x14ac:dyDescent="0.3">
      <c r="A66" s="27"/>
      <c r="B66" s="36" t="s">
        <v>61</v>
      </c>
      <c r="C66" s="32" t="s">
        <v>25</v>
      </c>
      <c r="D66" s="43">
        <v>1</v>
      </c>
      <c r="E66" s="58" t="s">
        <v>56</v>
      </c>
      <c r="F66" s="30">
        <f>D66*E66</f>
        <v>250000</v>
      </c>
      <c r="G66" s="31"/>
      <c r="H66" s="30">
        <f t="shared" si="5"/>
        <v>250000</v>
      </c>
      <c r="I66" s="75"/>
    </row>
    <row r="67" spans="1:9" x14ac:dyDescent="0.3">
      <c r="A67" s="37"/>
      <c r="B67" s="38" t="s">
        <v>11</v>
      </c>
      <c r="C67" s="37"/>
      <c r="D67" s="39"/>
      <c r="E67" s="66"/>
      <c r="F67" s="66">
        <f>F13+F25+F27</f>
        <v>27756000</v>
      </c>
      <c r="G67" s="66"/>
      <c r="H67" s="66">
        <f t="shared" ref="H67" si="6">F67</f>
        <v>27756000</v>
      </c>
      <c r="I67" s="77"/>
    </row>
    <row r="68" spans="1:9" ht="15.6" x14ac:dyDescent="0.3">
      <c r="A68" s="64"/>
      <c r="B68" s="101" t="s">
        <v>68</v>
      </c>
      <c r="C68" s="101"/>
      <c r="D68" s="101"/>
      <c r="E68" s="101"/>
      <c r="F68" s="101"/>
      <c r="G68" s="101"/>
      <c r="H68" s="101"/>
      <c r="I68" s="101"/>
    </row>
    <row r="69" spans="1:9" ht="15.6" x14ac:dyDescent="0.3">
      <c r="A69" s="6"/>
      <c r="B69" s="102" t="s">
        <v>69</v>
      </c>
      <c r="C69" s="102"/>
      <c r="D69" s="102"/>
      <c r="E69" s="102"/>
      <c r="F69" s="102"/>
      <c r="G69" s="102"/>
      <c r="H69" s="102"/>
      <c r="I69" s="102"/>
    </row>
    <row r="70" spans="1:9" ht="15.6" x14ac:dyDescent="0.3">
      <c r="A70" s="6"/>
      <c r="B70" s="92"/>
      <c r="C70"/>
      <c r="D70"/>
      <c r="E70"/>
      <c r="F70"/>
      <c r="G70"/>
      <c r="H70"/>
    </row>
    <row r="71" spans="1:9" ht="15.6" x14ac:dyDescent="0.3">
      <c r="B71" s="103" t="s">
        <v>81</v>
      </c>
      <c r="C71" s="103"/>
      <c r="D71" s="103"/>
      <c r="E71" s="103"/>
      <c r="F71" s="103"/>
      <c r="G71" s="103"/>
      <c r="H71" s="103"/>
      <c r="I71" s="103"/>
    </row>
    <row r="72" spans="1:9" ht="15.6" x14ac:dyDescent="0.3">
      <c r="B72" s="98" t="s">
        <v>70</v>
      </c>
      <c r="C72" s="93"/>
      <c r="D72" s="93"/>
      <c r="E72" s="93"/>
      <c r="F72" s="93"/>
      <c r="G72" s="93"/>
      <c r="H72" s="93"/>
      <c r="I72" s="93"/>
    </row>
    <row r="73" spans="1:9" ht="15.6" x14ac:dyDescent="0.3">
      <c r="B73" s="102"/>
      <c r="C73" s="102"/>
      <c r="D73" s="102"/>
      <c r="E73" s="102"/>
      <c r="F73" s="102"/>
      <c r="G73" s="102"/>
      <c r="H73" s="102"/>
      <c r="I73" s="102"/>
    </row>
    <row r="74" spans="1:9" ht="15.6" x14ac:dyDescent="0.3">
      <c r="A74" s="6"/>
      <c r="B74" s="102" t="s">
        <v>71</v>
      </c>
      <c r="C74" s="102"/>
      <c r="D74" s="102"/>
      <c r="E74" s="102"/>
      <c r="F74" s="102"/>
      <c r="G74" s="102"/>
      <c r="H74" s="102"/>
      <c r="I74" s="102"/>
    </row>
    <row r="75" spans="1:9" ht="15.6" x14ac:dyDescent="0.3">
      <c r="A75" s="6"/>
      <c r="B75" s="92"/>
      <c r="C75"/>
      <c r="D75"/>
      <c r="E75"/>
      <c r="F75"/>
      <c r="G75"/>
      <c r="H75"/>
    </row>
    <row r="76" spans="1:9" ht="15.6" x14ac:dyDescent="0.3">
      <c r="A76" s="6"/>
      <c r="B76" s="102" t="s">
        <v>72</v>
      </c>
      <c r="C76" s="102"/>
      <c r="D76" s="102"/>
      <c r="E76" s="102"/>
      <c r="F76" s="102"/>
      <c r="G76" s="102"/>
      <c r="H76" s="102"/>
      <c r="I76" s="102"/>
    </row>
    <row r="77" spans="1:9" ht="15.6" x14ac:dyDescent="0.3">
      <c r="A77" s="6"/>
      <c r="B77" s="94"/>
      <c r="C77" s="94"/>
      <c r="D77" s="94"/>
      <c r="E77" s="94"/>
      <c r="F77" s="94"/>
      <c r="G77" s="94"/>
      <c r="H77" s="94"/>
      <c r="I77" s="94"/>
    </row>
    <row r="78" spans="1:9" ht="15.6" x14ac:dyDescent="0.3">
      <c r="B78" s="94" t="s">
        <v>73</v>
      </c>
      <c r="C78" s="94"/>
      <c r="D78" s="94"/>
      <c r="E78" s="94"/>
      <c r="F78" s="94"/>
      <c r="G78" s="94"/>
      <c r="H78" s="94"/>
      <c r="I78" s="94"/>
    </row>
    <row r="79" spans="1:9" ht="15.6" x14ac:dyDescent="0.3">
      <c r="B79" s="94"/>
      <c r="C79" s="94"/>
      <c r="D79" s="94"/>
      <c r="E79" s="94"/>
      <c r="F79" s="94"/>
      <c r="G79" s="94"/>
      <c r="H79" s="94"/>
      <c r="I79" s="94"/>
    </row>
    <row r="80" spans="1:9" ht="15.6" x14ac:dyDescent="0.3">
      <c r="B80" s="94" t="s">
        <v>74</v>
      </c>
      <c r="C80" s="94"/>
      <c r="D80" s="94"/>
      <c r="E80" s="94"/>
      <c r="F80" s="94"/>
      <c r="G80" s="94"/>
      <c r="H80" s="94"/>
      <c r="I80" s="94"/>
    </row>
    <row r="81" spans="2:8" ht="15.6" x14ac:dyDescent="0.3">
      <c r="B81" s="95"/>
      <c r="C81"/>
      <c r="D81"/>
      <c r="E81"/>
      <c r="F81"/>
      <c r="G81"/>
      <c r="H81"/>
    </row>
    <row r="82" spans="2:8" ht="15.6" x14ac:dyDescent="0.3">
      <c r="B82" s="95" t="s">
        <v>75</v>
      </c>
      <c r="C82"/>
      <c r="D82"/>
      <c r="E82"/>
      <c r="F82"/>
      <c r="G82"/>
      <c r="H82"/>
    </row>
    <row r="83" spans="2:8" ht="15.6" x14ac:dyDescent="0.3">
      <c r="B83" s="95"/>
      <c r="C83"/>
      <c r="D83"/>
      <c r="E83"/>
      <c r="F83"/>
      <c r="G83"/>
      <c r="H83"/>
    </row>
    <row r="84" spans="2:8" ht="15.6" x14ac:dyDescent="0.3">
      <c r="B84" s="95" t="s">
        <v>76</v>
      </c>
      <c r="C84"/>
      <c r="D84"/>
      <c r="E84"/>
      <c r="F84"/>
      <c r="G84"/>
      <c r="H84"/>
    </row>
    <row r="85" spans="2:8" ht="15.6" x14ac:dyDescent="0.3">
      <c r="B85" s="96"/>
      <c r="C85"/>
      <c r="D85"/>
      <c r="E85"/>
      <c r="F85"/>
      <c r="G85"/>
      <c r="H85"/>
    </row>
    <row r="86" spans="2:8" ht="15.6" x14ac:dyDescent="0.3">
      <c r="B86" s="95" t="s">
        <v>77</v>
      </c>
      <c r="C86"/>
      <c r="D86"/>
      <c r="E86"/>
      <c r="F86"/>
      <c r="G86"/>
      <c r="H86"/>
    </row>
    <row r="87" spans="2:8" ht="15.6" x14ac:dyDescent="0.3">
      <c r="B87" s="95"/>
      <c r="C87"/>
      <c r="D87"/>
      <c r="E87"/>
      <c r="F87"/>
      <c r="G87"/>
      <c r="H87"/>
    </row>
    <row r="88" spans="2:8" ht="15.6" x14ac:dyDescent="0.3">
      <c r="B88" s="95" t="s">
        <v>78</v>
      </c>
      <c r="C88"/>
      <c r="D88"/>
      <c r="E88"/>
      <c r="F88"/>
      <c r="G88"/>
      <c r="H88"/>
    </row>
    <row r="89" spans="2:8" x14ac:dyDescent="0.3">
      <c r="B89" s="97"/>
      <c r="C89"/>
      <c r="D89"/>
      <c r="E89"/>
      <c r="F89"/>
      <c r="G89"/>
      <c r="H89"/>
    </row>
    <row r="90" spans="2:8" ht="15.6" x14ac:dyDescent="0.3">
      <c r="B90" s="95" t="s">
        <v>79</v>
      </c>
      <c r="C90"/>
      <c r="D90"/>
      <c r="E90"/>
      <c r="F90"/>
      <c r="G90"/>
      <c r="H90"/>
    </row>
    <row r="91" spans="2:8" ht="15.6" x14ac:dyDescent="0.3">
      <c r="B91" s="95"/>
      <c r="C91"/>
      <c r="D91"/>
      <c r="E91"/>
      <c r="F91"/>
      <c r="G91"/>
      <c r="H91"/>
    </row>
    <row r="92" spans="2:8" ht="15.6" x14ac:dyDescent="0.3">
      <c r="B92" s="95" t="s">
        <v>80</v>
      </c>
      <c r="C92"/>
      <c r="D92"/>
      <c r="E92"/>
      <c r="F92"/>
      <c r="G92"/>
      <c r="H92"/>
    </row>
  </sheetData>
  <mergeCells count="19">
    <mergeCell ref="B74:I74"/>
    <mergeCell ref="B76:I76"/>
    <mergeCell ref="G1:H3"/>
    <mergeCell ref="A5:G5"/>
    <mergeCell ref="A7:H7"/>
    <mergeCell ref="A8:H8"/>
    <mergeCell ref="A9:H9"/>
    <mergeCell ref="A11:A12"/>
    <mergeCell ref="B11:B12"/>
    <mergeCell ref="C11:C12"/>
    <mergeCell ref="D11:D12"/>
    <mergeCell ref="E11:E12"/>
    <mergeCell ref="I11:I12"/>
    <mergeCell ref="F11:F12"/>
    <mergeCell ref="G11:H11"/>
    <mergeCell ref="B68:I68"/>
    <mergeCell ref="B69:I69"/>
    <mergeCell ref="B71:I71"/>
    <mergeCell ref="B73:I73"/>
  </mergeCells>
  <pageMargins left="0.7" right="0.7" top="0.75" bottom="0.75" header="0.3" footer="0.3"/>
  <pageSetup paperSize="9" scale="5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2024</vt:lpstr>
      <vt:lpstr>'2024'!Область_печати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Автор</dc:creator>
  <cp:lastModifiedBy>Shaikhymov Serzhan</cp:lastModifiedBy>
  <cp:lastPrinted>2023-04-25T10:03:21Z</cp:lastPrinted>
  <dcterms:created xsi:type="dcterms:W3CDTF">2018-04-10T09:39:20Z</dcterms:created>
  <dcterms:modified xsi:type="dcterms:W3CDTF">2023-04-25T10:03:48Z</dcterms:modified>
</cp:coreProperties>
</file>