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/>
  <xr:revisionPtr revIDLastSave="0" documentId="8_{6F9137DB-EF85-4FE7-BD1A-2BE9A4011314}" xr6:coauthVersionLast="47" xr6:coauthVersionMax="47" xr10:uidLastSave="{00000000-0000-0000-0000-000000000000}"/>
  <bookViews>
    <workbookView xWindow="-120" yWindow="-120" windowWidth="29040" windowHeight="15990"/>
  </bookViews>
  <sheets>
    <sheet name="5" sheetId="3" r:id="rId1"/>
  </sheets>
  <definedNames>
    <definedName name="_xlnm.Print_Area" localSheetId="0">'5'!$A$1:$H$91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H16" i="3" s="1"/>
  <c r="F15" i="3"/>
  <c r="H15" i="3"/>
  <c r="G67" i="3"/>
  <c r="G72" i="3"/>
  <c r="F63" i="3"/>
  <c r="H63" i="3"/>
  <c r="F64" i="3"/>
  <c r="H64" i="3" s="1"/>
  <c r="F65" i="3"/>
  <c r="H65" i="3"/>
  <c r="F71" i="3"/>
  <c r="H71" i="3"/>
  <c r="F70" i="3"/>
  <c r="H70" i="3"/>
  <c r="F69" i="3"/>
  <c r="H69" i="3" s="1"/>
  <c r="H67" i="3" s="1"/>
  <c r="F68" i="3"/>
  <c r="H68" i="3"/>
  <c r="F54" i="3"/>
  <c r="H54" i="3"/>
  <c r="F55" i="3"/>
  <c r="H55" i="3"/>
  <c r="F56" i="3"/>
  <c r="H56" i="3" s="1"/>
  <c r="F57" i="3"/>
  <c r="H57" i="3"/>
  <c r="F53" i="3"/>
  <c r="H53" i="3"/>
  <c r="F45" i="3"/>
  <c r="H45" i="3"/>
  <c r="F46" i="3"/>
  <c r="H46" i="3" s="1"/>
  <c r="F47" i="3"/>
  <c r="H47" i="3"/>
  <c r="F48" i="3"/>
  <c r="H48" i="3"/>
  <c r="F36" i="3"/>
  <c r="F34" i="3" s="1"/>
  <c r="H34" i="3" s="1"/>
  <c r="H36" i="3"/>
  <c r="F37" i="3"/>
  <c r="H37" i="3" s="1"/>
  <c r="F38" i="3"/>
  <c r="H38" i="3"/>
  <c r="F35" i="3"/>
  <c r="H35" i="3"/>
  <c r="F27" i="3"/>
  <c r="H27" i="3"/>
  <c r="F28" i="3"/>
  <c r="H28" i="3" s="1"/>
  <c r="F29" i="3"/>
  <c r="H29" i="3"/>
  <c r="F30" i="3"/>
  <c r="H30" i="3"/>
  <c r="F26" i="3"/>
  <c r="H26" i="3"/>
  <c r="F20" i="3"/>
  <c r="H20" i="3" s="1"/>
  <c r="H18" i="3" s="1"/>
  <c r="F19" i="3"/>
  <c r="F14" i="3"/>
  <c r="H14" i="3"/>
  <c r="F12" i="3"/>
  <c r="F11" i="3" s="1"/>
  <c r="F10" i="3" s="1"/>
  <c r="H12" i="3"/>
  <c r="H11" i="3" s="1"/>
  <c r="H10" i="3" s="1"/>
  <c r="F13" i="3"/>
  <c r="H13" i="3"/>
  <c r="F17" i="3"/>
  <c r="H17" i="3" s="1"/>
  <c r="F23" i="3"/>
  <c r="H23" i="3"/>
  <c r="F24" i="3"/>
  <c r="H24" i="3"/>
  <c r="F32" i="3"/>
  <c r="F31" i="3" s="1"/>
  <c r="H32" i="3"/>
  <c r="H31" i="3" s="1"/>
  <c r="F33" i="3"/>
  <c r="H33" i="3" s="1"/>
  <c r="F39" i="3"/>
  <c r="H39" i="3"/>
  <c r="F41" i="3"/>
  <c r="H41" i="3"/>
  <c r="F42" i="3"/>
  <c r="H42" i="3"/>
  <c r="F44" i="3"/>
  <c r="H44" i="3" s="1"/>
  <c r="F50" i="3"/>
  <c r="F51" i="3"/>
  <c r="H51" i="3"/>
  <c r="F60" i="3"/>
  <c r="H60" i="3"/>
  <c r="F59" i="3"/>
  <c r="H59" i="3" s="1"/>
  <c r="F66" i="3"/>
  <c r="H66" i="3"/>
  <c r="F62" i="3"/>
  <c r="H62" i="3"/>
  <c r="H50" i="3"/>
  <c r="H19" i="3"/>
  <c r="H40" i="3" l="1"/>
  <c r="F25" i="3"/>
  <c r="F52" i="3"/>
  <c r="F18" i="3"/>
  <c r="F67" i="3"/>
  <c r="F43" i="3"/>
  <c r="H43" i="3" s="1"/>
  <c r="F61" i="3"/>
  <c r="H61" i="3" s="1"/>
  <c r="H58" i="3" s="1"/>
  <c r="F22" i="3" l="1"/>
  <c r="H25" i="3"/>
  <c r="H22" i="3" s="1"/>
  <c r="F58" i="3"/>
  <c r="F49" i="3"/>
  <c r="H52" i="3"/>
  <c r="H49" i="3" s="1"/>
  <c r="F40" i="3"/>
  <c r="F21" i="3" l="1"/>
  <c r="F72" i="3" s="1"/>
  <c r="H21" i="3"/>
  <c r="H72" i="3" s="1"/>
</calcChain>
</file>

<file path=xl/sharedStrings.xml><?xml version="1.0" encoding="utf-8"?>
<sst xmlns="http://schemas.openxmlformats.org/spreadsheetml/2006/main" count="139" uniqueCount="62">
  <si>
    <t>№</t>
  </si>
  <si>
    <t>3.1.</t>
  </si>
  <si>
    <t>3.2.</t>
  </si>
  <si>
    <t>3.3.</t>
  </si>
  <si>
    <t>3.4.</t>
  </si>
  <si>
    <t>3.5.</t>
  </si>
  <si>
    <t>Мольберт  67*104*231</t>
  </si>
  <si>
    <t>Этюдник 72*114*180</t>
  </si>
  <si>
    <t>Мероприятие 1. Отпантау-Сарайшык,               "Сан қырлы Сарайшық"</t>
  </si>
  <si>
    <t xml:space="preserve">                                                        М.П.</t>
  </si>
  <si>
    <t>Әлеуметтік жобаны іске асыруға арналған шығындар сметасы</t>
  </si>
  <si>
    <t>Грант беруші: "Ақтау қалалық суретшілер одағы" қоғамдық бірлестігі</t>
  </si>
  <si>
    <t>Шығыс бөліктері</t>
  </si>
  <si>
    <t>Өлшем бірлігі</t>
  </si>
  <si>
    <t>Саны</t>
  </si>
  <si>
    <t>Құны, теңгемен</t>
  </si>
  <si>
    <t>Барлығы, теңгемен</t>
  </si>
  <si>
    <t>Қаржыландыру көздері</t>
  </si>
  <si>
    <t>Өтініш беруші (өз салымы)</t>
  </si>
  <si>
    <t>Грант қаражаттары</t>
  </si>
  <si>
    <r>
      <t xml:space="preserve">№ </t>
    </r>
    <r>
      <rPr>
        <sz val="12"/>
        <color indexed="8"/>
        <rFont val="Times New Roman"/>
        <family val="1"/>
        <charset val="204"/>
      </rPr>
      <t xml:space="preserve">2 Қосымшамен таныстым және келісемін: </t>
    </r>
  </si>
  <si>
    <t>Грант алушы:</t>
  </si>
  <si>
    <t>Грант беруші:</t>
  </si>
  <si>
    <t xml:space="preserve">«Азаматтық бастамаларды қолдау орталығы» КЕАҚ </t>
  </si>
  <si>
    <t>Әкімшілік шығындар:</t>
  </si>
  <si>
    <t>Жалақы, соның ішінде:</t>
  </si>
  <si>
    <t>Жоба жетекшісі</t>
  </si>
  <si>
    <t>Жоба үйлестірушісі</t>
  </si>
  <si>
    <t>Есепші</t>
  </si>
  <si>
    <t>ай</t>
  </si>
  <si>
    <t>Банк қызметі</t>
  </si>
  <si>
    <t>қызмет</t>
  </si>
  <si>
    <t>Материалдық – техникалық қамтамасыз ету шығыны:</t>
  </si>
  <si>
    <t>Тікелей шығындар:</t>
  </si>
  <si>
    <t xml:space="preserve">Фото-видео қызметтері (дронмен түсіру, монтаж) </t>
  </si>
  <si>
    <t>дана</t>
  </si>
  <si>
    <t>Суретшілерге арналған материалдар:</t>
  </si>
  <si>
    <t>Бояу (әртүрлі түстер жиынтығы)</t>
  </si>
  <si>
    <t xml:space="preserve">Қылқалам </t>
  </si>
  <si>
    <t>Кенеп</t>
  </si>
  <si>
    <t xml:space="preserve">Лак </t>
  </si>
  <si>
    <t>Еріткіш</t>
  </si>
  <si>
    <t>2-шара. Сарайшық-Бөкей Ордасы, «Бөкей Ордасы ізімен»</t>
  </si>
  <si>
    <t xml:space="preserve">3-шара. Бөкей Ордасы-Қорқыт ата, «Көнеден күмбірлеген Қорқыт ата»  </t>
  </si>
  <si>
    <t xml:space="preserve">4-шара. Қорқыт ата-Ахмет Йассауи, «Түркістанның түрлі келбеті»  </t>
  </si>
  <si>
    <t xml:space="preserve">5-шара. Ахмет Йассауи-Ұлытау, «Ұлт киесі - Ұлытау» </t>
  </si>
  <si>
    <t>6-шара. Астана</t>
  </si>
  <si>
    <t>Көрме залын жалға алу (150 ш.м.)</t>
  </si>
  <si>
    <t>Суретті безендіру қызметі (багет, подрамник, паспорту)</t>
  </si>
  <si>
    <t xml:space="preserve">Грант тақырыбы:   Маңғыстау суретшілерінің республикалық экспедициясы </t>
  </si>
  <si>
    <t xml:space="preserve">Автокөлікті  жалға алу </t>
  </si>
  <si>
    <t>Автокөлікті  жалға алу (Ақтау-Астана-Ақтау)</t>
  </si>
  <si>
    <t>Әлеуметтік салық пен әлеуметтік аударымдар</t>
  </si>
  <si>
    <t>Міндетті әлеуметтік медициналық сақтандыру</t>
  </si>
  <si>
    <t>Барлығы</t>
  </si>
  <si>
    <t>3.6.</t>
  </si>
  <si>
    <t>Грант сомасы: 10 070 500  (он миллион жетпіс мың бес жүз) тенге</t>
  </si>
  <si>
    <t>2023 жылғы "___" тамыздағы №1                                                                                                                                                                                                                                           қосымша келісімге №1 қосымша                                                                                                                                                                                                                                           2023 жылғы "18" мамырдағы №77                                                                                                                                                                                                                                        мемлекеттік грант беру туралы Келісімшартқа                                                                                                                                                                                                                             "18" мамырдағы 2023 жылғы  №77 
Грант беру жөніндегі Келісімшарттың  
№ 2 Қосымшасы</t>
  </si>
  <si>
    <t xml:space="preserve"> Төрайым____________Кожербаева Г. </t>
  </si>
  <si>
    <t>Басқарма төрағасының м.а._________________Ашкин А.А.</t>
  </si>
  <si>
    <t>Жобаларды басқару департаментінің менеджері__________________Ахметжанова А.А.</t>
  </si>
  <si>
    <t>Жобаларды басқару департаментінің директоры__________________Ахатаева Р.А.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</si>
</sst>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5F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0" fontId="0" fillId="2" borderId="0" xfId="0" applyFill="1"/>
    <xf numFmtId="0" fontId="8" fillId="0" borderId="0" xfId="0" applyFont="1" applyAlignment="1">
      <alignment horizontal="left" vertical="center" indent="10"/>
    </xf>
    <xf numFmtId="0" fontId="8" fillId="0" borderId="0" xfId="0" applyFont="1" applyAlignment="1">
      <alignment horizontal="left" vertical="center" wrapText="1" indent="10"/>
    </xf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/>
    <xf numFmtId="0" fontId="9" fillId="0" borderId="0" xfId="0" applyFont="1" applyAlignment="1">
      <alignment horizontal="left" vertical="center" indent="15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/>
    <xf numFmtId="3" fontId="5" fillId="2" borderId="1" xfId="0" applyNumberFormat="1" applyFont="1" applyFill="1" applyBorder="1"/>
    <xf numFmtId="0" fontId="3" fillId="0" borderId="0" xfId="0" applyFont="1"/>
    <xf numFmtId="0" fontId="8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topLeftCell="A61" zoomScale="68" zoomScaleNormal="68" workbookViewId="0">
      <selection activeCell="A80" sqref="A80:H80"/>
    </sheetView>
  </sheetViews>
  <sheetFormatPr defaultRowHeight="18.75" x14ac:dyDescent="0.3"/>
  <cols>
    <col min="1" max="1" width="5.5703125" style="1" customWidth="1"/>
    <col min="2" max="2" width="62.28515625" style="1" customWidth="1"/>
    <col min="3" max="3" width="16.140625" style="13" customWidth="1"/>
    <col min="4" max="4" width="13.7109375" style="13" customWidth="1"/>
    <col min="5" max="5" width="22.28515625" style="1" customWidth="1"/>
    <col min="6" max="6" width="22.28515625" style="12" customWidth="1"/>
    <col min="7" max="7" width="18.7109375" style="1" customWidth="1"/>
    <col min="8" max="8" width="24.85546875" style="1" customWidth="1"/>
  </cols>
  <sheetData>
    <row r="1" spans="1:8" ht="151.5" customHeight="1" x14ac:dyDescent="0.25">
      <c r="A1" s="39" t="s">
        <v>57</v>
      </c>
      <c r="B1" s="39"/>
      <c r="C1" s="39"/>
      <c r="D1" s="39"/>
      <c r="E1" s="39"/>
      <c r="F1" s="39"/>
      <c r="G1" s="39"/>
      <c r="H1" s="39"/>
    </row>
    <row r="2" spans="1:8" ht="15.75" x14ac:dyDescent="0.25">
      <c r="A2" s="28"/>
      <c r="B2"/>
      <c r="C2"/>
      <c r="D2"/>
      <c r="E2"/>
      <c r="F2"/>
      <c r="G2"/>
      <c r="H2"/>
    </row>
    <row r="3" spans="1:8" x14ac:dyDescent="0.25">
      <c r="A3" s="41" t="s">
        <v>10</v>
      </c>
      <c r="B3" s="41"/>
      <c r="C3" s="41"/>
      <c r="D3" s="41"/>
      <c r="E3" s="41"/>
      <c r="F3" s="41"/>
      <c r="G3" s="41"/>
      <c r="H3" s="41"/>
    </row>
    <row r="4" spans="1:8" ht="15.75" x14ac:dyDescent="0.25">
      <c r="A4" s="29"/>
      <c r="B4"/>
      <c r="C4"/>
      <c r="D4"/>
      <c r="E4"/>
      <c r="F4"/>
      <c r="G4"/>
      <c r="H4"/>
    </row>
    <row r="5" spans="1:8" ht="20.25" customHeight="1" x14ac:dyDescent="0.25">
      <c r="A5" s="30" t="s">
        <v>11</v>
      </c>
      <c r="B5" s="30"/>
      <c r="C5" s="30"/>
      <c r="D5" s="30"/>
      <c r="E5" s="30"/>
      <c r="F5" s="30"/>
      <c r="G5" s="30"/>
      <c r="H5" s="30"/>
    </row>
    <row r="6" spans="1:8" s="20" customFormat="1" ht="20.25" customHeight="1" x14ac:dyDescent="0.25">
      <c r="A6" s="30" t="s">
        <v>49</v>
      </c>
      <c r="B6" s="30"/>
      <c r="C6" s="30"/>
      <c r="D6" s="30"/>
      <c r="E6" s="30"/>
      <c r="F6" s="30"/>
      <c r="G6" s="30"/>
      <c r="H6" s="30"/>
    </row>
    <row r="7" spans="1:8" s="20" customFormat="1" ht="20.25" customHeight="1" x14ac:dyDescent="0.25">
      <c r="A7" s="30" t="s">
        <v>56</v>
      </c>
      <c r="B7" s="30"/>
      <c r="C7" s="30"/>
      <c r="D7" s="30"/>
      <c r="E7" s="30"/>
      <c r="F7" s="30"/>
      <c r="G7" s="30"/>
      <c r="H7" s="30"/>
    </row>
    <row r="8" spans="1:8" ht="18" customHeight="1" x14ac:dyDescent="0.25">
      <c r="A8" s="40" t="s">
        <v>0</v>
      </c>
      <c r="B8" s="40" t="s">
        <v>12</v>
      </c>
      <c r="C8" s="40" t="s">
        <v>13</v>
      </c>
      <c r="D8" s="40" t="s">
        <v>14</v>
      </c>
      <c r="E8" s="40" t="s">
        <v>15</v>
      </c>
      <c r="F8" s="40" t="s">
        <v>16</v>
      </c>
      <c r="G8" s="40" t="s">
        <v>17</v>
      </c>
      <c r="H8" s="40"/>
    </row>
    <row r="9" spans="1:8" ht="56.25" x14ac:dyDescent="0.25">
      <c r="A9" s="40"/>
      <c r="B9" s="40"/>
      <c r="C9" s="40"/>
      <c r="D9" s="40"/>
      <c r="E9" s="40"/>
      <c r="F9" s="40"/>
      <c r="G9" s="31" t="s">
        <v>18</v>
      </c>
      <c r="H9" s="31" t="s">
        <v>19</v>
      </c>
    </row>
    <row r="10" spans="1:8" x14ac:dyDescent="0.25">
      <c r="A10" s="2">
        <v>1</v>
      </c>
      <c r="B10" s="3" t="s">
        <v>24</v>
      </c>
      <c r="C10" s="4"/>
      <c r="D10" s="5"/>
      <c r="E10" s="6"/>
      <c r="F10" s="7">
        <f>F11+F15+F16+F17</f>
        <v>1730000</v>
      </c>
      <c r="G10" s="6"/>
      <c r="H10" s="7">
        <f>H11+H17+H16+H15</f>
        <v>1730000</v>
      </c>
    </row>
    <row r="11" spans="1:8" x14ac:dyDescent="0.25">
      <c r="A11" s="8"/>
      <c r="B11" s="3" t="s">
        <v>25</v>
      </c>
      <c r="C11" s="4"/>
      <c r="D11" s="5"/>
      <c r="E11" s="6"/>
      <c r="F11" s="7">
        <f>F12+F13+F14</f>
        <v>1508616</v>
      </c>
      <c r="G11" s="6"/>
      <c r="H11" s="7">
        <f>H12+H13+H14</f>
        <v>1508616</v>
      </c>
    </row>
    <row r="12" spans="1:8" x14ac:dyDescent="0.25">
      <c r="A12" s="8"/>
      <c r="B12" s="9" t="s">
        <v>26</v>
      </c>
      <c r="C12" s="4" t="s">
        <v>29</v>
      </c>
      <c r="D12" s="5">
        <v>4</v>
      </c>
      <c r="E12" s="6">
        <v>125718</v>
      </c>
      <c r="F12" s="6">
        <f t="shared" ref="F12:F17" si="0">D12*E12</f>
        <v>502872</v>
      </c>
      <c r="G12" s="6"/>
      <c r="H12" s="6">
        <f t="shared" ref="H12:H17" si="1">F12</f>
        <v>502872</v>
      </c>
    </row>
    <row r="13" spans="1:8" x14ac:dyDescent="0.25">
      <c r="A13" s="8"/>
      <c r="B13" s="9" t="s">
        <v>27</v>
      </c>
      <c r="C13" s="4" t="s">
        <v>29</v>
      </c>
      <c r="D13" s="5">
        <v>4</v>
      </c>
      <c r="E13" s="6">
        <v>125718</v>
      </c>
      <c r="F13" s="6">
        <f t="shared" si="0"/>
        <v>502872</v>
      </c>
      <c r="G13" s="6"/>
      <c r="H13" s="6">
        <f t="shared" si="1"/>
        <v>502872</v>
      </c>
    </row>
    <row r="14" spans="1:8" x14ac:dyDescent="0.25">
      <c r="A14" s="8"/>
      <c r="B14" s="9" t="s">
        <v>28</v>
      </c>
      <c r="C14" s="4" t="s">
        <v>29</v>
      </c>
      <c r="D14" s="5">
        <v>4</v>
      </c>
      <c r="E14" s="6">
        <v>125718</v>
      </c>
      <c r="F14" s="6">
        <f t="shared" si="0"/>
        <v>502872</v>
      </c>
      <c r="G14" s="6"/>
      <c r="H14" s="6">
        <f t="shared" si="1"/>
        <v>502872</v>
      </c>
    </row>
    <row r="15" spans="1:8" s="34" customFormat="1" ht="25.5" customHeight="1" x14ac:dyDescent="0.25">
      <c r="A15" s="24"/>
      <c r="B15" s="3" t="s">
        <v>52</v>
      </c>
      <c r="C15" s="10" t="s">
        <v>29</v>
      </c>
      <c r="D15" s="11">
        <v>4</v>
      </c>
      <c r="E15" s="7">
        <v>31530</v>
      </c>
      <c r="F15" s="7">
        <f t="shared" si="0"/>
        <v>126120</v>
      </c>
      <c r="G15" s="7"/>
      <c r="H15" s="7">
        <f t="shared" si="1"/>
        <v>126120</v>
      </c>
    </row>
    <row r="16" spans="1:8" s="34" customFormat="1" ht="25.5" customHeight="1" x14ac:dyDescent="0.25">
      <c r="A16" s="24"/>
      <c r="B16" s="3" t="s">
        <v>53</v>
      </c>
      <c r="C16" s="10" t="s">
        <v>29</v>
      </c>
      <c r="D16" s="11">
        <v>4</v>
      </c>
      <c r="E16" s="7">
        <v>11316</v>
      </c>
      <c r="F16" s="7">
        <f t="shared" si="0"/>
        <v>45264</v>
      </c>
      <c r="G16" s="7"/>
      <c r="H16" s="7">
        <f t="shared" si="1"/>
        <v>45264</v>
      </c>
    </row>
    <row r="17" spans="1:8" x14ac:dyDescent="0.25">
      <c r="A17" s="8"/>
      <c r="B17" s="3" t="s">
        <v>30</v>
      </c>
      <c r="C17" s="10" t="s">
        <v>31</v>
      </c>
      <c r="D17" s="11">
        <v>1</v>
      </c>
      <c r="E17" s="7">
        <v>50000</v>
      </c>
      <c r="F17" s="7">
        <f t="shared" si="0"/>
        <v>50000</v>
      </c>
      <c r="G17" s="7"/>
      <c r="H17" s="7">
        <f t="shared" si="1"/>
        <v>50000</v>
      </c>
    </row>
    <row r="18" spans="1:8" ht="37.5" x14ac:dyDescent="0.25">
      <c r="A18" s="10">
        <v>2</v>
      </c>
      <c r="B18" s="3" t="s">
        <v>32</v>
      </c>
      <c r="C18" s="4"/>
      <c r="D18" s="5"/>
      <c r="E18" s="6"/>
      <c r="F18" s="7">
        <f>F19+F20</f>
        <v>830000</v>
      </c>
      <c r="G18" s="6"/>
      <c r="H18" s="7">
        <f>H19+H20</f>
        <v>830000</v>
      </c>
    </row>
    <row r="19" spans="1:8" x14ac:dyDescent="0.25">
      <c r="A19" s="10"/>
      <c r="B19" s="8" t="s">
        <v>7</v>
      </c>
      <c r="C19" s="4" t="s">
        <v>35</v>
      </c>
      <c r="D19" s="5">
        <v>5</v>
      </c>
      <c r="E19" s="6">
        <v>70000</v>
      </c>
      <c r="F19" s="6">
        <f>D19*E19</f>
        <v>350000</v>
      </c>
      <c r="G19" s="6"/>
      <c r="H19" s="6">
        <f>F19</f>
        <v>350000</v>
      </c>
    </row>
    <row r="20" spans="1:8" x14ac:dyDescent="0.25">
      <c r="A20" s="10"/>
      <c r="B20" s="8" t="s">
        <v>6</v>
      </c>
      <c r="C20" s="4" t="s">
        <v>35</v>
      </c>
      <c r="D20" s="5">
        <v>6</v>
      </c>
      <c r="E20" s="6">
        <v>80000</v>
      </c>
      <c r="F20" s="6">
        <f>D20*E20</f>
        <v>480000</v>
      </c>
      <c r="G20" s="6"/>
      <c r="H20" s="6">
        <f>F20</f>
        <v>480000</v>
      </c>
    </row>
    <row r="21" spans="1:8" s="20" customFormat="1" x14ac:dyDescent="0.25">
      <c r="A21" s="2">
        <v>3</v>
      </c>
      <c r="B21" s="3" t="s">
        <v>33</v>
      </c>
      <c r="C21" s="4"/>
      <c r="D21" s="5"/>
      <c r="E21" s="6"/>
      <c r="F21" s="7">
        <f>F22+F31+F40+F49+F58+F67</f>
        <v>7709688</v>
      </c>
      <c r="G21" s="6"/>
      <c r="H21" s="7">
        <f>H22+H31+H40+H49+H58+H67</f>
        <v>7510500</v>
      </c>
    </row>
    <row r="22" spans="1:8" s="20" customFormat="1" ht="37.5" x14ac:dyDescent="0.25">
      <c r="A22" s="2" t="s">
        <v>1</v>
      </c>
      <c r="B22" s="3" t="s">
        <v>8</v>
      </c>
      <c r="C22" s="4"/>
      <c r="D22" s="5"/>
      <c r="E22" s="6"/>
      <c r="F22" s="7">
        <f>SUM(F23:F25)</f>
        <v>1075000</v>
      </c>
      <c r="G22" s="6"/>
      <c r="H22" s="7">
        <f>H23+H24+H25</f>
        <v>1075000</v>
      </c>
    </row>
    <row r="23" spans="1:8" x14ac:dyDescent="0.25">
      <c r="A23" s="2"/>
      <c r="B23" s="9" t="s">
        <v>50</v>
      </c>
      <c r="C23" s="4" t="s">
        <v>31</v>
      </c>
      <c r="D23" s="5">
        <v>4</v>
      </c>
      <c r="E23" s="6">
        <v>140000</v>
      </c>
      <c r="F23" s="6">
        <f>E23*D23</f>
        <v>560000</v>
      </c>
      <c r="G23" s="6"/>
      <c r="H23" s="6">
        <f t="shared" ref="H23:H30" si="2">F23</f>
        <v>560000</v>
      </c>
    </row>
    <row r="24" spans="1:8" x14ac:dyDescent="0.25">
      <c r="A24" s="2"/>
      <c r="B24" s="9" t="s">
        <v>34</v>
      </c>
      <c r="C24" s="4" t="s">
        <v>31</v>
      </c>
      <c r="D24" s="5">
        <v>1</v>
      </c>
      <c r="E24" s="6">
        <v>150000</v>
      </c>
      <c r="F24" s="6">
        <f>E24*D24</f>
        <v>150000</v>
      </c>
      <c r="G24" s="6"/>
      <c r="H24" s="6">
        <f t="shared" si="2"/>
        <v>150000</v>
      </c>
    </row>
    <row r="25" spans="1:8" x14ac:dyDescent="0.25">
      <c r="A25" s="2"/>
      <c r="B25" s="9" t="s">
        <v>36</v>
      </c>
      <c r="C25" s="4"/>
      <c r="D25" s="5"/>
      <c r="E25" s="6"/>
      <c r="F25" s="6">
        <f>F26+F27+F28+F29+F30</f>
        <v>365000</v>
      </c>
      <c r="G25" s="6"/>
      <c r="H25" s="6">
        <f t="shared" si="2"/>
        <v>365000</v>
      </c>
    </row>
    <row r="26" spans="1:8" x14ac:dyDescent="0.25">
      <c r="A26" s="2"/>
      <c r="B26" s="14" t="s">
        <v>37</v>
      </c>
      <c r="C26" s="15" t="s">
        <v>35</v>
      </c>
      <c r="D26" s="16">
        <v>5</v>
      </c>
      <c r="E26" s="17">
        <v>27600</v>
      </c>
      <c r="F26" s="18">
        <f>D26*E26</f>
        <v>138000</v>
      </c>
      <c r="G26" s="19"/>
      <c r="H26" s="18">
        <f t="shared" si="2"/>
        <v>138000</v>
      </c>
    </row>
    <row r="27" spans="1:8" x14ac:dyDescent="0.25">
      <c r="A27" s="2"/>
      <c r="B27" s="14" t="s">
        <v>38</v>
      </c>
      <c r="C27" s="15" t="s">
        <v>35</v>
      </c>
      <c r="D27" s="16">
        <v>10</v>
      </c>
      <c r="E27" s="17">
        <v>7000</v>
      </c>
      <c r="F27" s="18">
        <f>D27*E27</f>
        <v>70000</v>
      </c>
      <c r="G27" s="19"/>
      <c r="H27" s="18">
        <f t="shared" si="2"/>
        <v>70000</v>
      </c>
    </row>
    <row r="28" spans="1:8" x14ac:dyDescent="0.25">
      <c r="A28" s="2"/>
      <c r="B28" s="14" t="s">
        <v>39</v>
      </c>
      <c r="C28" s="15" t="s">
        <v>35</v>
      </c>
      <c r="D28" s="16">
        <v>12</v>
      </c>
      <c r="E28" s="17">
        <v>6000</v>
      </c>
      <c r="F28" s="18">
        <f>D28*E28</f>
        <v>72000</v>
      </c>
      <c r="G28" s="19"/>
      <c r="H28" s="18">
        <f t="shared" si="2"/>
        <v>72000</v>
      </c>
    </row>
    <row r="29" spans="1:8" x14ac:dyDescent="0.25">
      <c r="A29" s="2"/>
      <c r="B29" s="14" t="s">
        <v>40</v>
      </c>
      <c r="C29" s="15" t="s">
        <v>35</v>
      </c>
      <c r="D29" s="16">
        <v>10</v>
      </c>
      <c r="E29" s="17">
        <v>7000</v>
      </c>
      <c r="F29" s="18">
        <f>D29*E29</f>
        <v>70000</v>
      </c>
      <c r="G29" s="19"/>
      <c r="H29" s="18">
        <f t="shared" si="2"/>
        <v>70000</v>
      </c>
    </row>
    <row r="30" spans="1:8" x14ac:dyDescent="0.25">
      <c r="A30" s="2"/>
      <c r="B30" s="14" t="s">
        <v>41</v>
      </c>
      <c r="C30" s="15" t="s">
        <v>35</v>
      </c>
      <c r="D30" s="16">
        <v>5</v>
      </c>
      <c r="E30" s="17">
        <v>3000</v>
      </c>
      <c r="F30" s="18">
        <f>D30*E30</f>
        <v>15000</v>
      </c>
      <c r="G30" s="19"/>
      <c r="H30" s="18">
        <f t="shared" si="2"/>
        <v>15000</v>
      </c>
    </row>
    <row r="31" spans="1:8" s="20" customFormat="1" ht="37.5" x14ac:dyDescent="0.25">
      <c r="A31" s="24" t="s">
        <v>2</v>
      </c>
      <c r="B31" s="3" t="s">
        <v>42</v>
      </c>
      <c r="C31" s="10"/>
      <c r="D31" s="11"/>
      <c r="E31" s="7"/>
      <c r="F31" s="7">
        <f>F32+F33+F34</f>
        <v>1075000</v>
      </c>
      <c r="G31" s="7"/>
      <c r="H31" s="7">
        <f>H32+H33+H34</f>
        <v>1075000</v>
      </c>
    </row>
    <row r="32" spans="1:8" x14ac:dyDescent="0.25">
      <c r="A32" s="2"/>
      <c r="B32" s="9" t="s">
        <v>50</v>
      </c>
      <c r="C32" s="4" t="s">
        <v>31</v>
      </c>
      <c r="D32" s="5">
        <v>4</v>
      </c>
      <c r="E32" s="6">
        <v>140000</v>
      </c>
      <c r="F32" s="6">
        <f>E32*D32</f>
        <v>560000</v>
      </c>
      <c r="G32" s="6"/>
      <c r="H32" s="6">
        <f>F32</f>
        <v>560000</v>
      </c>
    </row>
    <row r="33" spans="1:8" x14ac:dyDescent="0.25">
      <c r="A33" s="2"/>
      <c r="B33" s="9" t="s">
        <v>34</v>
      </c>
      <c r="C33" s="4" t="s">
        <v>31</v>
      </c>
      <c r="D33" s="5">
        <v>1</v>
      </c>
      <c r="E33" s="6">
        <v>150000</v>
      </c>
      <c r="F33" s="6">
        <f>E33*D33</f>
        <v>150000</v>
      </c>
      <c r="G33" s="6"/>
      <c r="H33" s="6">
        <f t="shared" ref="H33:H39" si="3">F33</f>
        <v>150000</v>
      </c>
    </row>
    <row r="34" spans="1:8" x14ac:dyDescent="0.25">
      <c r="A34" s="2"/>
      <c r="B34" s="9" t="s">
        <v>36</v>
      </c>
      <c r="C34" s="4"/>
      <c r="D34" s="5"/>
      <c r="E34" s="6"/>
      <c r="F34" s="6">
        <f>F35+F36+F37+F38+F39</f>
        <v>365000</v>
      </c>
      <c r="G34" s="6"/>
      <c r="H34" s="6">
        <f>F34</f>
        <v>365000</v>
      </c>
    </row>
    <row r="35" spans="1:8" x14ac:dyDescent="0.25">
      <c r="A35" s="2"/>
      <c r="B35" s="14" t="s">
        <v>37</v>
      </c>
      <c r="C35" s="15" t="s">
        <v>35</v>
      </c>
      <c r="D35" s="16">
        <v>5</v>
      </c>
      <c r="E35" s="17">
        <v>27600</v>
      </c>
      <c r="F35" s="18">
        <f>E35*D35</f>
        <v>138000</v>
      </c>
      <c r="G35" s="18"/>
      <c r="H35" s="18">
        <f t="shared" si="3"/>
        <v>138000</v>
      </c>
    </row>
    <row r="36" spans="1:8" x14ac:dyDescent="0.25">
      <c r="A36" s="2"/>
      <c r="B36" s="14" t="s">
        <v>38</v>
      </c>
      <c r="C36" s="15" t="s">
        <v>35</v>
      </c>
      <c r="D36" s="16">
        <v>10</v>
      </c>
      <c r="E36" s="17">
        <v>7000</v>
      </c>
      <c r="F36" s="18">
        <f>E36*D36</f>
        <v>70000</v>
      </c>
      <c r="G36" s="18"/>
      <c r="H36" s="18">
        <f t="shared" si="3"/>
        <v>70000</v>
      </c>
    </row>
    <row r="37" spans="1:8" x14ac:dyDescent="0.25">
      <c r="A37" s="2"/>
      <c r="B37" s="14" t="s">
        <v>39</v>
      </c>
      <c r="C37" s="15" t="s">
        <v>35</v>
      </c>
      <c r="D37" s="16">
        <v>12</v>
      </c>
      <c r="E37" s="17">
        <v>6000</v>
      </c>
      <c r="F37" s="18">
        <f>E37*D37</f>
        <v>72000</v>
      </c>
      <c r="G37" s="18"/>
      <c r="H37" s="18">
        <f t="shared" si="3"/>
        <v>72000</v>
      </c>
    </row>
    <row r="38" spans="1:8" x14ac:dyDescent="0.25">
      <c r="A38" s="2"/>
      <c r="B38" s="14" t="s">
        <v>40</v>
      </c>
      <c r="C38" s="15" t="s">
        <v>35</v>
      </c>
      <c r="D38" s="16">
        <v>10</v>
      </c>
      <c r="E38" s="17">
        <v>7000</v>
      </c>
      <c r="F38" s="18">
        <f>E38*D38</f>
        <v>70000</v>
      </c>
      <c r="G38" s="18"/>
      <c r="H38" s="18">
        <f t="shared" si="3"/>
        <v>70000</v>
      </c>
    </row>
    <row r="39" spans="1:8" x14ac:dyDescent="0.25">
      <c r="A39" s="2"/>
      <c r="B39" s="14" t="s">
        <v>41</v>
      </c>
      <c r="C39" s="15" t="s">
        <v>35</v>
      </c>
      <c r="D39" s="16">
        <v>5</v>
      </c>
      <c r="E39" s="17">
        <v>3000</v>
      </c>
      <c r="F39" s="18">
        <f>E39*D39</f>
        <v>15000</v>
      </c>
      <c r="G39" s="18"/>
      <c r="H39" s="18">
        <f t="shared" si="3"/>
        <v>15000</v>
      </c>
    </row>
    <row r="40" spans="1:8" s="20" customFormat="1" ht="37.5" x14ac:dyDescent="0.25">
      <c r="A40" s="24" t="s">
        <v>3</v>
      </c>
      <c r="B40" s="3" t="s">
        <v>43</v>
      </c>
      <c r="C40" s="10"/>
      <c r="D40" s="11"/>
      <c r="E40" s="7"/>
      <c r="F40" s="7">
        <f>F41+F42+F43</f>
        <v>1315000</v>
      </c>
      <c r="G40" s="7"/>
      <c r="H40" s="7">
        <f>H41+H42+H43</f>
        <v>1315000</v>
      </c>
    </row>
    <row r="41" spans="1:8" x14ac:dyDescent="0.25">
      <c r="A41" s="2"/>
      <c r="B41" s="9" t="s">
        <v>50</v>
      </c>
      <c r="C41" s="4" t="s">
        <v>31</v>
      </c>
      <c r="D41" s="5">
        <v>4</v>
      </c>
      <c r="E41" s="6">
        <v>200000</v>
      </c>
      <c r="F41" s="6">
        <f t="shared" ref="F41:F48" si="4">E41*D41</f>
        <v>800000</v>
      </c>
      <c r="G41" s="6"/>
      <c r="H41" s="6">
        <f t="shared" ref="H41:H48" si="5">F41</f>
        <v>800000</v>
      </c>
    </row>
    <row r="42" spans="1:8" x14ac:dyDescent="0.25">
      <c r="A42" s="2"/>
      <c r="B42" s="9" t="s">
        <v>34</v>
      </c>
      <c r="C42" s="4" t="s">
        <v>31</v>
      </c>
      <c r="D42" s="5">
        <v>1</v>
      </c>
      <c r="E42" s="6">
        <v>150000</v>
      </c>
      <c r="F42" s="6">
        <f t="shared" si="4"/>
        <v>150000</v>
      </c>
      <c r="G42" s="6"/>
      <c r="H42" s="6">
        <f t="shared" si="5"/>
        <v>150000</v>
      </c>
    </row>
    <row r="43" spans="1:8" x14ac:dyDescent="0.25">
      <c r="A43" s="2"/>
      <c r="B43" s="9" t="s">
        <v>36</v>
      </c>
      <c r="C43" s="4"/>
      <c r="D43" s="5"/>
      <c r="E43" s="6"/>
      <c r="F43" s="6">
        <f>F44+F45+F46+F47+F48</f>
        <v>365000</v>
      </c>
      <c r="G43" s="6"/>
      <c r="H43" s="6">
        <f t="shared" si="5"/>
        <v>365000</v>
      </c>
    </row>
    <row r="44" spans="1:8" x14ac:dyDescent="0.25">
      <c r="A44" s="2"/>
      <c r="B44" s="14" t="s">
        <v>37</v>
      </c>
      <c r="C44" s="15" t="s">
        <v>35</v>
      </c>
      <c r="D44" s="16">
        <v>5</v>
      </c>
      <c r="E44" s="17">
        <v>27600</v>
      </c>
      <c r="F44" s="18">
        <f t="shared" si="4"/>
        <v>138000</v>
      </c>
      <c r="G44" s="18"/>
      <c r="H44" s="18">
        <f t="shared" si="5"/>
        <v>138000</v>
      </c>
    </row>
    <row r="45" spans="1:8" x14ac:dyDescent="0.25">
      <c r="A45" s="2"/>
      <c r="B45" s="14" t="s">
        <v>38</v>
      </c>
      <c r="C45" s="15" t="s">
        <v>35</v>
      </c>
      <c r="D45" s="16">
        <v>10</v>
      </c>
      <c r="E45" s="17">
        <v>7000</v>
      </c>
      <c r="F45" s="18">
        <f t="shared" si="4"/>
        <v>70000</v>
      </c>
      <c r="G45" s="18"/>
      <c r="H45" s="18">
        <f t="shared" si="5"/>
        <v>70000</v>
      </c>
    </row>
    <row r="46" spans="1:8" x14ac:dyDescent="0.25">
      <c r="A46" s="2"/>
      <c r="B46" s="14" t="s">
        <v>39</v>
      </c>
      <c r="C46" s="15" t="s">
        <v>35</v>
      </c>
      <c r="D46" s="16">
        <v>12</v>
      </c>
      <c r="E46" s="17">
        <v>6000</v>
      </c>
      <c r="F46" s="18">
        <f t="shared" si="4"/>
        <v>72000</v>
      </c>
      <c r="G46" s="18"/>
      <c r="H46" s="18">
        <f t="shared" si="5"/>
        <v>72000</v>
      </c>
    </row>
    <row r="47" spans="1:8" x14ac:dyDescent="0.25">
      <c r="A47" s="2"/>
      <c r="B47" s="14" t="s">
        <v>40</v>
      </c>
      <c r="C47" s="15" t="s">
        <v>35</v>
      </c>
      <c r="D47" s="16">
        <v>10</v>
      </c>
      <c r="E47" s="17">
        <v>7000</v>
      </c>
      <c r="F47" s="18">
        <f t="shared" si="4"/>
        <v>70000</v>
      </c>
      <c r="G47" s="18"/>
      <c r="H47" s="18">
        <f t="shared" si="5"/>
        <v>70000</v>
      </c>
    </row>
    <row r="48" spans="1:8" x14ac:dyDescent="0.25">
      <c r="A48" s="2"/>
      <c r="B48" s="14" t="s">
        <v>41</v>
      </c>
      <c r="C48" s="15" t="s">
        <v>35</v>
      </c>
      <c r="D48" s="16">
        <v>5</v>
      </c>
      <c r="E48" s="17">
        <v>3000</v>
      </c>
      <c r="F48" s="18">
        <f t="shared" si="4"/>
        <v>15000</v>
      </c>
      <c r="G48" s="18"/>
      <c r="H48" s="18">
        <f t="shared" si="5"/>
        <v>15000</v>
      </c>
    </row>
    <row r="49" spans="1:8" s="20" customFormat="1" ht="37.5" x14ac:dyDescent="0.25">
      <c r="A49" s="24" t="s">
        <v>4</v>
      </c>
      <c r="B49" s="3" t="s">
        <v>44</v>
      </c>
      <c r="C49" s="10"/>
      <c r="D49" s="11"/>
      <c r="E49" s="7"/>
      <c r="F49" s="7">
        <f>F50+F51+F52</f>
        <v>1015000</v>
      </c>
      <c r="G49" s="7"/>
      <c r="H49" s="7">
        <f>H50+H51+H52</f>
        <v>1015000</v>
      </c>
    </row>
    <row r="50" spans="1:8" x14ac:dyDescent="0.25">
      <c r="A50" s="2"/>
      <c r="B50" s="9" t="s">
        <v>50</v>
      </c>
      <c r="C50" s="4" t="s">
        <v>31</v>
      </c>
      <c r="D50" s="5">
        <v>4</v>
      </c>
      <c r="E50" s="6">
        <v>125000</v>
      </c>
      <c r="F50" s="6">
        <f>E50*D50</f>
        <v>500000</v>
      </c>
      <c r="G50" s="6"/>
      <c r="H50" s="6">
        <f t="shared" ref="H50:H57" si="6">F50</f>
        <v>500000</v>
      </c>
    </row>
    <row r="51" spans="1:8" x14ac:dyDescent="0.25">
      <c r="A51" s="2"/>
      <c r="B51" s="9" t="s">
        <v>34</v>
      </c>
      <c r="C51" s="4" t="s">
        <v>31</v>
      </c>
      <c r="D51" s="5">
        <v>1</v>
      </c>
      <c r="E51" s="6">
        <v>150000</v>
      </c>
      <c r="F51" s="6">
        <f>E51*D51</f>
        <v>150000</v>
      </c>
      <c r="G51" s="6"/>
      <c r="H51" s="6">
        <f t="shared" si="6"/>
        <v>150000</v>
      </c>
    </row>
    <row r="52" spans="1:8" x14ac:dyDescent="0.25">
      <c r="A52" s="2"/>
      <c r="B52" s="9" t="s">
        <v>36</v>
      </c>
      <c r="C52" s="4"/>
      <c r="D52" s="5"/>
      <c r="E52" s="6"/>
      <c r="F52" s="6">
        <f>F53+F54+F55+F56+F57</f>
        <v>365000</v>
      </c>
      <c r="G52" s="6"/>
      <c r="H52" s="6">
        <f>F52</f>
        <v>365000</v>
      </c>
    </row>
    <row r="53" spans="1:8" x14ac:dyDescent="0.25">
      <c r="A53" s="2"/>
      <c r="B53" s="14" t="s">
        <v>37</v>
      </c>
      <c r="C53" s="15" t="s">
        <v>35</v>
      </c>
      <c r="D53" s="16">
        <v>5</v>
      </c>
      <c r="E53" s="17">
        <v>27600</v>
      </c>
      <c r="F53" s="18">
        <f>E53*D53</f>
        <v>138000</v>
      </c>
      <c r="G53" s="18"/>
      <c r="H53" s="18">
        <f t="shared" si="6"/>
        <v>138000</v>
      </c>
    </row>
    <row r="54" spans="1:8" x14ac:dyDescent="0.25">
      <c r="A54" s="2"/>
      <c r="B54" s="14" t="s">
        <v>38</v>
      </c>
      <c r="C54" s="15" t="s">
        <v>35</v>
      </c>
      <c r="D54" s="16">
        <v>10</v>
      </c>
      <c r="E54" s="17">
        <v>7000</v>
      </c>
      <c r="F54" s="18">
        <f>E54*D54</f>
        <v>70000</v>
      </c>
      <c r="G54" s="18"/>
      <c r="H54" s="18">
        <f t="shared" si="6"/>
        <v>70000</v>
      </c>
    </row>
    <row r="55" spans="1:8" x14ac:dyDescent="0.25">
      <c r="A55" s="2"/>
      <c r="B55" s="14" t="s">
        <v>39</v>
      </c>
      <c r="C55" s="15" t="s">
        <v>35</v>
      </c>
      <c r="D55" s="16">
        <v>12</v>
      </c>
      <c r="E55" s="17">
        <v>6000</v>
      </c>
      <c r="F55" s="18">
        <f>E55*D55</f>
        <v>72000</v>
      </c>
      <c r="G55" s="18"/>
      <c r="H55" s="18">
        <f t="shared" si="6"/>
        <v>72000</v>
      </c>
    </row>
    <row r="56" spans="1:8" x14ac:dyDescent="0.25">
      <c r="A56" s="2"/>
      <c r="B56" s="14" t="s">
        <v>40</v>
      </c>
      <c r="C56" s="15" t="s">
        <v>35</v>
      </c>
      <c r="D56" s="16">
        <v>10</v>
      </c>
      <c r="E56" s="17">
        <v>7000</v>
      </c>
      <c r="F56" s="18">
        <f>E56*D56</f>
        <v>70000</v>
      </c>
      <c r="G56" s="18"/>
      <c r="H56" s="18">
        <f t="shared" si="6"/>
        <v>70000</v>
      </c>
    </row>
    <row r="57" spans="1:8" x14ac:dyDescent="0.25">
      <c r="A57" s="2"/>
      <c r="B57" s="14" t="s">
        <v>41</v>
      </c>
      <c r="C57" s="15" t="s">
        <v>35</v>
      </c>
      <c r="D57" s="16">
        <v>5</v>
      </c>
      <c r="E57" s="17">
        <v>3000</v>
      </c>
      <c r="F57" s="18">
        <f>E57*D57</f>
        <v>15000</v>
      </c>
      <c r="G57" s="18"/>
      <c r="H57" s="18">
        <f t="shared" si="6"/>
        <v>15000</v>
      </c>
    </row>
    <row r="58" spans="1:8" s="20" customFormat="1" ht="37.5" x14ac:dyDescent="0.25">
      <c r="A58" s="24" t="s">
        <v>5</v>
      </c>
      <c r="B58" s="3" t="s">
        <v>45</v>
      </c>
      <c r="C58" s="10"/>
      <c r="D58" s="11"/>
      <c r="E58" s="7"/>
      <c r="F58" s="7">
        <f>F59+F60+F61</f>
        <v>1435000</v>
      </c>
      <c r="G58" s="7"/>
      <c r="H58" s="7">
        <f>H59+H60+H61</f>
        <v>1435000</v>
      </c>
    </row>
    <row r="59" spans="1:8" x14ac:dyDescent="0.25">
      <c r="A59" s="2"/>
      <c r="B59" s="9" t="s">
        <v>50</v>
      </c>
      <c r="C59" s="4" t="s">
        <v>31</v>
      </c>
      <c r="D59" s="5">
        <v>4</v>
      </c>
      <c r="E59" s="6">
        <v>230000</v>
      </c>
      <c r="F59" s="6">
        <f t="shared" ref="F59:F66" si="7">E59*D59</f>
        <v>920000</v>
      </c>
      <c r="G59" s="6"/>
      <c r="H59" s="6">
        <f t="shared" ref="H59:H66" si="8">F59</f>
        <v>920000</v>
      </c>
    </row>
    <row r="60" spans="1:8" x14ac:dyDescent="0.25">
      <c r="A60" s="2"/>
      <c r="B60" s="9" t="s">
        <v>34</v>
      </c>
      <c r="C60" s="4" t="s">
        <v>31</v>
      </c>
      <c r="D60" s="5">
        <v>1</v>
      </c>
      <c r="E60" s="6">
        <v>150000</v>
      </c>
      <c r="F60" s="6">
        <f t="shared" si="7"/>
        <v>150000</v>
      </c>
      <c r="G60" s="6"/>
      <c r="H60" s="6">
        <f t="shared" si="8"/>
        <v>150000</v>
      </c>
    </row>
    <row r="61" spans="1:8" x14ac:dyDescent="0.25">
      <c r="A61" s="2"/>
      <c r="B61" s="9" t="s">
        <v>36</v>
      </c>
      <c r="C61" s="4"/>
      <c r="D61" s="5"/>
      <c r="E61" s="6"/>
      <c r="F61" s="6">
        <f>F62+F63+F64+F65+F66</f>
        <v>365000</v>
      </c>
      <c r="G61" s="6"/>
      <c r="H61" s="6">
        <f>F61</f>
        <v>365000</v>
      </c>
    </row>
    <row r="62" spans="1:8" x14ac:dyDescent="0.25">
      <c r="A62" s="2"/>
      <c r="B62" s="14" t="s">
        <v>37</v>
      </c>
      <c r="C62" s="15" t="s">
        <v>35</v>
      </c>
      <c r="D62" s="16">
        <v>5</v>
      </c>
      <c r="E62" s="17">
        <v>27600</v>
      </c>
      <c r="F62" s="18">
        <f t="shared" si="7"/>
        <v>138000</v>
      </c>
      <c r="G62" s="18"/>
      <c r="H62" s="18">
        <f t="shared" si="8"/>
        <v>138000</v>
      </c>
    </row>
    <row r="63" spans="1:8" x14ac:dyDescent="0.25">
      <c r="A63" s="2"/>
      <c r="B63" s="14" t="s">
        <v>38</v>
      </c>
      <c r="C63" s="15" t="s">
        <v>35</v>
      </c>
      <c r="D63" s="16">
        <v>10</v>
      </c>
      <c r="E63" s="17">
        <v>7000</v>
      </c>
      <c r="F63" s="18">
        <f t="shared" si="7"/>
        <v>70000</v>
      </c>
      <c r="G63" s="18"/>
      <c r="H63" s="18">
        <f t="shared" si="8"/>
        <v>70000</v>
      </c>
    </row>
    <row r="64" spans="1:8" x14ac:dyDescent="0.25">
      <c r="A64" s="2"/>
      <c r="B64" s="14" t="s">
        <v>39</v>
      </c>
      <c r="C64" s="15" t="s">
        <v>35</v>
      </c>
      <c r="D64" s="16">
        <v>12</v>
      </c>
      <c r="E64" s="17">
        <v>6000</v>
      </c>
      <c r="F64" s="18">
        <f t="shared" si="7"/>
        <v>72000</v>
      </c>
      <c r="G64" s="18"/>
      <c r="H64" s="18">
        <f t="shared" si="8"/>
        <v>72000</v>
      </c>
    </row>
    <row r="65" spans="1:8" x14ac:dyDescent="0.25">
      <c r="A65" s="2"/>
      <c r="B65" s="14" t="s">
        <v>40</v>
      </c>
      <c r="C65" s="15" t="s">
        <v>35</v>
      </c>
      <c r="D65" s="16">
        <v>10</v>
      </c>
      <c r="E65" s="17">
        <v>7000</v>
      </c>
      <c r="F65" s="18">
        <f t="shared" si="7"/>
        <v>70000</v>
      </c>
      <c r="G65" s="18"/>
      <c r="H65" s="18">
        <f t="shared" si="8"/>
        <v>70000</v>
      </c>
    </row>
    <row r="66" spans="1:8" x14ac:dyDescent="0.25">
      <c r="A66" s="2"/>
      <c r="B66" s="14" t="s">
        <v>41</v>
      </c>
      <c r="C66" s="15" t="s">
        <v>35</v>
      </c>
      <c r="D66" s="16">
        <v>5</v>
      </c>
      <c r="E66" s="17">
        <v>3000</v>
      </c>
      <c r="F66" s="18">
        <f t="shared" si="7"/>
        <v>15000</v>
      </c>
      <c r="G66" s="18"/>
      <c r="H66" s="18">
        <f t="shared" si="8"/>
        <v>15000</v>
      </c>
    </row>
    <row r="67" spans="1:8" s="20" customFormat="1" ht="25.5" customHeight="1" x14ac:dyDescent="0.25">
      <c r="A67" s="24" t="s">
        <v>55</v>
      </c>
      <c r="B67" s="3" t="s">
        <v>46</v>
      </c>
      <c r="C67" s="10"/>
      <c r="D67" s="11"/>
      <c r="E67" s="7"/>
      <c r="F67" s="7">
        <f>SUM(F68:F71)</f>
        <v>1794688</v>
      </c>
      <c r="G67" s="7">
        <f>G70+G71</f>
        <v>199188</v>
      </c>
      <c r="H67" s="7">
        <f>H68+H69+H70+H71</f>
        <v>1595500</v>
      </c>
    </row>
    <row r="68" spans="1:8" ht="21.75" customHeight="1" x14ac:dyDescent="0.25">
      <c r="A68" s="2"/>
      <c r="B68" s="9" t="s">
        <v>51</v>
      </c>
      <c r="C68" s="4" t="s">
        <v>31</v>
      </c>
      <c r="D68" s="5">
        <v>2</v>
      </c>
      <c r="E68" s="6">
        <v>260000</v>
      </c>
      <c r="F68" s="6">
        <f>E68*D68</f>
        <v>520000</v>
      </c>
      <c r="G68" s="6"/>
      <c r="H68" s="6">
        <f>F68</f>
        <v>520000</v>
      </c>
    </row>
    <row r="69" spans="1:8" ht="19.5" customHeight="1" x14ac:dyDescent="0.25">
      <c r="A69" s="2"/>
      <c r="B69" s="9" t="s">
        <v>34</v>
      </c>
      <c r="C69" s="4" t="s">
        <v>31</v>
      </c>
      <c r="D69" s="5">
        <v>1</v>
      </c>
      <c r="E69" s="6">
        <v>150000</v>
      </c>
      <c r="F69" s="6">
        <f>E69*D69</f>
        <v>150000</v>
      </c>
      <c r="G69" s="6"/>
      <c r="H69" s="6">
        <f>F69</f>
        <v>150000</v>
      </c>
    </row>
    <row r="70" spans="1:8" ht="19.5" customHeight="1" x14ac:dyDescent="0.25">
      <c r="A70" s="2"/>
      <c r="B70" s="9" t="s">
        <v>47</v>
      </c>
      <c r="C70" s="4" t="s">
        <v>31</v>
      </c>
      <c r="D70" s="5">
        <v>1</v>
      </c>
      <c r="E70" s="6">
        <v>424688</v>
      </c>
      <c r="F70" s="6">
        <f>E70*D70</f>
        <v>424688</v>
      </c>
      <c r="G70" s="6">
        <v>99188</v>
      </c>
      <c r="H70" s="6">
        <f>F70-G70</f>
        <v>325500</v>
      </c>
    </row>
    <row r="71" spans="1:8" ht="37.5" x14ac:dyDescent="0.25">
      <c r="A71" s="2"/>
      <c r="B71" s="9" t="s">
        <v>48</v>
      </c>
      <c r="C71" s="4" t="s">
        <v>31</v>
      </c>
      <c r="D71" s="5">
        <v>40</v>
      </c>
      <c r="E71" s="6">
        <v>17500</v>
      </c>
      <c r="F71" s="6">
        <f>E71*D71</f>
        <v>700000</v>
      </c>
      <c r="G71" s="6">
        <v>100000</v>
      </c>
      <c r="H71" s="6">
        <f>F71-G71</f>
        <v>600000</v>
      </c>
    </row>
    <row r="72" spans="1:8" s="20" customFormat="1" x14ac:dyDescent="0.3">
      <c r="A72" s="25"/>
      <c r="B72" s="25" t="s">
        <v>54</v>
      </c>
      <c r="C72" s="26"/>
      <c r="D72" s="26"/>
      <c r="E72" s="25"/>
      <c r="F72" s="33">
        <f>F10+F18+F21</f>
        <v>10269688</v>
      </c>
      <c r="G72" s="27">
        <f>G70+G71</f>
        <v>199188</v>
      </c>
      <c r="H72" s="27">
        <f>H10+H21+H18</f>
        <v>10070500</v>
      </c>
    </row>
    <row r="73" spans="1:8" ht="15.75" x14ac:dyDescent="0.25">
      <c r="A73" s="36" t="s">
        <v>20</v>
      </c>
      <c r="B73" s="36"/>
      <c r="C73" s="36"/>
      <c r="D73" s="36"/>
      <c r="E73" s="36"/>
      <c r="F73" s="36"/>
      <c r="G73" s="36"/>
      <c r="H73" s="36"/>
    </row>
    <row r="74" spans="1:8" ht="15.75" x14ac:dyDescent="0.25">
      <c r="A74" s="37" t="s">
        <v>21</v>
      </c>
      <c r="B74" s="37"/>
      <c r="C74" s="37"/>
      <c r="D74" s="37"/>
      <c r="E74" s="37"/>
      <c r="F74" s="37"/>
      <c r="G74" s="37"/>
      <c r="H74" s="37"/>
    </row>
    <row r="75" spans="1:8" ht="15.75" x14ac:dyDescent="0.25">
      <c r="A75" s="21"/>
      <c r="B75"/>
      <c r="C75"/>
      <c r="D75"/>
      <c r="E75"/>
      <c r="F75"/>
      <c r="G75"/>
      <c r="H75"/>
    </row>
    <row r="76" spans="1:8" ht="21" customHeight="1" x14ac:dyDescent="0.25">
      <c r="A76" s="38" t="s">
        <v>58</v>
      </c>
      <c r="B76" s="38"/>
      <c r="C76" s="38"/>
      <c r="D76" s="38"/>
      <c r="E76" s="38"/>
      <c r="F76" s="38"/>
      <c r="G76" s="38"/>
      <c r="H76" s="38"/>
    </row>
    <row r="77" spans="1:8" ht="22.5" customHeight="1" x14ac:dyDescent="0.25">
      <c r="A77" s="22" t="s">
        <v>9</v>
      </c>
      <c r="B77"/>
      <c r="C77"/>
      <c r="D77"/>
      <c r="E77"/>
      <c r="F77"/>
      <c r="G77"/>
      <c r="H77"/>
    </row>
    <row r="78" spans="1:8" ht="15.75" x14ac:dyDescent="0.25">
      <c r="A78" s="37" t="s">
        <v>22</v>
      </c>
      <c r="B78" s="37"/>
      <c r="C78" s="37"/>
      <c r="D78" s="37"/>
      <c r="E78" s="37"/>
      <c r="F78" s="37"/>
      <c r="G78" s="37"/>
      <c r="H78" s="37"/>
    </row>
    <row r="79" spans="1:8" ht="15.75" x14ac:dyDescent="0.25">
      <c r="A79" s="21"/>
      <c r="B79"/>
      <c r="C79"/>
      <c r="D79"/>
      <c r="E79"/>
      <c r="F79"/>
      <c r="G79"/>
      <c r="H79"/>
    </row>
    <row r="80" spans="1:8" ht="15.75" x14ac:dyDescent="0.25">
      <c r="A80" s="37" t="s">
        <v>23</v>
      </c>
      <c r="B80" s="37"/>
      <c r="C80" s="37"/>
      <c r="D80" s="37"/>
      <c r="E80" s="37"/>
      <c r="F80" s="37"/>
      <c r="G80" s="37"/>
      <c r="H80" s="37"/>
    </row>
    <row r="81" spans="1:8" ht="15.75" x14ac:dyDescent="0.25">
      <c r="A81" s="35"/>
      <c r="B81" s="35"/>
      <c r="C81" s="35"/>
      <c r="D81" s="35"/>
      <c r="E81" s="35"/>
      <c r="F81" s="35"/>
      <c r="G81" s="35"/>
      <c r="H81" s="35"/>
    </row>
    <row r="82" spans="1:8" ht="15.75" x14ac:dyDescent="0.25">
      <c r="A82" s="23"/>
      <c r="B82"/>
      <c r="C82"/>
      <c r="D82"/>
      <c r="E82"/>
      <c r="F82"/>
      <c r="G82"/>
      <c r="H82"/>
    </row>
    <row r="83" spans="1:8" ht="21" customHeight="1" x14ac:dyDescent="0.25">
      <c r="A83" s="23" t="s">
        <v>59</v>
      </c>
      <c r="B83"/>
      <c r="C83"/>
      <c r="D83"/>
      <c r="E83"/>
      <c r="F83"/>
      <c r="G83"/>
      <c r="H83"/>
    </row>
    <row r="84" spans="1:8" ht="15.75" x14ac:dyDescent="0.25">
      <c r="A84" s="23"/>
      <c r="B84"/>
      <c r="C84"/>
      <c r="D84"/>
      <c r="E84"/>
      <c r="F84"/>
      <c r="G84"/>
      <c r="H84"/>
    </row>
    <row r="85" spans="1:8" ht="15.75" x14ac:dyDescent="0.25">
      <c r="A85" s="23"/>
      <c r="B85" s="32"/>
      <c r="C85"/>
      <c r="D85"/>
      <c r="E85"/>
      <c r="F85"/>
      <c r="G85"/>
      <c r="H85"/>
    </row>
    <row r="86" spans="1:8" ht="15.75" x14ac:dyDescent="0.25">
      <c r="A86" s="23" t="s">
        <v>61</v>
      </c>
      <c r="B86"/>
      <c r="C86"/>
      <c r="D86"/>
      <c r="E86"/>
      <c r="F86"/>
      <c r="G86"/>
      <c r="H86"/>
    </row>
    <row r="87" spans="1:8" ht="15.75" x14ac:dyDescent="0.25">
      <c r="A87" s="23"/>
      <c r="B87" s="32"/>
      <c r="C87"/>
      <c r="D87"/>
      <c r="E87"/>
      <c r="F87"/>
      <c r="G87"/>
      <c r="H87"/>
    </row>
    <row r="88" spans="1:8" ht="15.75" x14ac:dyDescent="0.25">
      <c r="A88" s="23"/>
      <c r="B88"/>
      <c r="C88"/>
      <c r="D88"/>
      <c r="E88"/>
      <c r="F88"/>
      <c r="G88"/>
      <c r="H88"/>
    </row>
    <row r="89" spans="1:8" ht="15.75" x14ac:dyDescent="0.25">
      <c r="A89" s="23" t="s">
        <v>60</v>
      </c>
      <c r="B89"/>
      <c r="C89"/>
      <c r="D89"/>
      <c r="E89"/>
      <c r="F89"/>
      <c r="G89"/>
      <c r="H89"/>
    </row>
    <row r="90" spans="1:8" ht="15.75" x14ac:dyDescent="0.25">
      <c r="A90" s="23"/>
      <c r="B90"/>
      <c r="C90"/>
      <c r="D90"/>
      <c r="E90"/>
      <c r="F90"/>
      <c r="G90"/>
      <c r="H90"/>
    </row>
    <row r="119" ht="18" customHeight="1" x14ac:dyDescent="0.3"/>
  </sheetData>
  <mergeCells count="14">
    <mergeCell ref="B8:B9"/>
    <mergeCell ref="C8:C9"/>
    <mergeCell ref="D8:D9"/>
    <mergeCell ref="E8:E9"/>
    <mergeCell ref="A73:H73"/>
    <mergeCell ref="A74:H74"/>
    <mergeCell ref="A76:H76"/>
    <mergeCell ref="A78:H78"/>
    <mergeCell ref="A80:H80"/>
    <mergeCell ref="A1:H1"/>
    <mergeCell ref="F8:F9"/>
    <mergeCell ref="G8:H8"/>
    <mergeCell ref="A3:H3"/>
    <mergeCell ref="A8:A9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2023-09-05T09:24:59Z</dcterms:modified>
</cp:coreProperties>
</file>