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C4BD7C1-23CE-4FAA-9928-C44416477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26" i="1"/>
  <c r="H26" i="1" s="1"/>
  <c r="F27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33" i="1"/>
  <c r="H33" i="1" s="1"/>
  <c r="F36" i="1"/>
  <c r="H36" i="1" s="1"/>
  <c r="F38" i="1"/>
  <c r="H38" i="1" s="1"/>
  <c r="F37" i="1"/>
  <c r="H37" i="1" s="1"/>
  <c r="F35" i="1"/>
  <c r="H35" i="1" s="1"/>
  <c r="F34" i="1"/>
  <c r="H34" i="1" s="1"/>
  <c r="F32" i="1"/>
  <c r="H32" i="1" s="1"/>
  <c r="F31" i="1"/>
  <c r="H31" i="1" s="1"/>
  <c r="F30" i="1"/>
  <c r="H30" i="1" s="1"/>
  <c r="F29" i="1"/>
  <c r="H29" i="1" s="1"/>
  <c r="F28" i="1"/>
  <c r="H28" i="1" s="1"/>
  <c r="F17" i="1" l="1"/>
  <c r="F25" i="1"/>
  <c r="H25" i="1" s="1"/>
  <c r="H17" i="1" l="1"/>
  <c r="F39" i="1"/>
  <c r="H39" i="1" s="1"/>
</calcChain>
</file>

<file path=xl/sharedStrings.xml><?xml version="1.0" encoding="utf-8"?>
<sst xmlns="http://schemas.openxmlformats.org/spreadsheetml/2006/main" count="98" uniqueCount="84">
  <si>
    <t>№</t>
  </si>
  <si>
    <r>
      <t xml:space="preserve">______________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</si>
  <si>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 xml:space="preserve">______________ </t>
  </si>
  <si>
    <t>Ашкин А.А.</t>
  </si>
  <si>
    <t>1</t>
  </si>
  <si>
    <t>1.1.</t>
  </si>
  <si>
    <t>заседание</t>
  </si>
  <si>
    <t>1.2.</t>
  </si>
  <si>
    <t>анкета</t>
  </si>
  <si>
    <t>1.3.</t>
  </si>
  <si>
    <t>день</t>
  </si>
  <si>
    <t>1.4.</t>
  </si>
  <si>
    <t>услуга</t>
  </si>
  <si>
    <t>1.5.</t>
  </si>
  <si>
    <t>1.6.</t>
  </si>
  <si>
    <t>мес.</t>
  </si>
  <si>
    <t>2</t>
  </si>
  <si>
    <t>2.1.</t>
  </si>
  <si>
    <t xml:space="preserve">Директор </t>
  </si>
  <si>
    <t>2.2.</t>
  </si>
  <si>
    <t>2.3.</t>
  </si>
  <si>
    <t>2.4.</t>
  </si>
  <si>
    <t>2.5.</t>
  </si>
  <si>
    <t>2.6.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</si>
  <si>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</si>
  <si>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</si>
  <si>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</si>
  <si>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</si>
  <si>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</si>
  <si>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</si>
  <si>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</si>
  <si>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Средства гранта</t>
  </si>
  <si>
    <t>Грантополучатель: Некоммерческое учреждение "Центр стратегических исследований "GUMOL"</t>
  </si>
  <si>
    <t>Тема гранта: "Общественный мониторинг медицинских услуг"</t>
  </si>
  <si>
    <t>Сумма гранта: 6 470 000 тенге</t>
  </si>
  <si>
    <t xml:space="preserve">Смета расходов по реализации социального проекта </t>
  </si>
  <si>
    <t>Прямые расходы:</t>
  </si>
  <si>
    <t>Таргет и продвижение постов</t>
  </si>
  <si>
    <t>Услуги модератора</t>
  </si>
  <si>
    <t>Съемка и монтаж reels</t>
  </si>
  <si>
    <t>Подготовка видеролика</t>
  </si>
  <si>
    <t>Банковские расходы</t>
  </si>
  <si>
    <t>Административные расходы:</t>
  </si>
  <si>
    <t>Заработная плата проектной команды (включая все налоги и сборы)</t>
  </si>
  <si>
    <t>Координатор</t>
  </si>
  <si>
    <t>Бухгалтер</t>
  </si>
  <si>
    <t>Административный ассистент</t>
  </si>
  <si>
    <t>Социальный налог и социальные отчисления</t>
  </si>
  <si>
    <t>Обязательное социальное медицинское страхование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</si>
  <si>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</si>
  <si>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</si>
  <si>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</si>
  <si>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Руководитель организации _________________ Аубакирова Г.С.</t>
  </si>
  <si>
    <t>МП</t>
  </si>
  <si>
    <t>Грантодатель:</t>
  </si>
  <si>
    <t>НАО «Центр поддержки гражданских инициатив»</t>
  </si>
  <si>
    <t>Услуги интервьеров по проведению анкетного опроса</t>
  </si>
  <si>
    <t>Подписка Зум на 1 год</t>
  </si>
  <si>
    <t xml:space="preserve">Анализ и обработка анкет </t>
  </si>
  <si>
    <t>коробка</t>
  </si>
  <si>
    <t>Почтовые услуги</t>
  </si>
  <si>
    <t>Бумага А4</t>
  </si>
  <si>
    <t>Заправка катриджей</t>
  </si>
  <si>
    <t>2.7.</t>
  </si>
  <si>
    <t>2.8.</t>
  </si>
  <si>
    <t>2.9.</t>
  </si>
  <si>
    <t>2.10.</t>
  </si>
  <si>
    <t>2.11.</t>
  </si>
  <si>
    <t>2.12.</t>
  </si>
  <si>
    <t xml:space="preserve">И.о. Председателя Правления </t>
  </si>
  <si>
    <t>Директор Департамента управления проектами</t>
  </si>
  <si>
    <t>Ахатаева Р.А.</t>
  </si>
  <si>
    <t xml:space="preserve">Менеджер Департамента управления проектами </t>
  </si>
  <si>
    <t xml:space="preserve">Главный менеджер Департамента управления проектами </t>
  </si>
  <si>
    <t>Дангилова М.Б.</t>
  </si>
  <si>
    <t>Приложение № 1</t>
  </si>
  <si>
    <t xml:space="preserve">к Договору о предоставлении государственного гранта </t>
  </si>
  <si>
    <t>от «18» мая 2023 года №75</t>
  </si>
  <si>
    <t>Кубышев С.О.</t>
  </si>
  <si>
    <t>Приложение № 2 
к к Допок Договору о предоставлении государственного гранта 
от «18» мая 2023 года №75</t>
  </si>
  <si>
    <t>2.13.</t>
  </si>
  <si>
    <t>Услуги эксперта</t>
  </si>
  <si>
    <t>к Дополнительному соглашению от «09» августа 2023 года №1</t>
  </si>
  <si>
    <t>Гонорар рабочей группы в составе 3-х экспертов по 20 000 тг * 5 заседаний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</si>
</sst>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8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1"/>
  <sheetViews>
    <sheetView tabSelected="1" view="pageBreakPreview" zoomScale="90" zoomScaleNormal="50" zoomScaleSheetLayoutView="90" workbookViewId="0">
      <selection activeCell="B28" sqref="B28"/>
    </sheetView>
  </sheetViews>
  <sheetFormatPr defaultRowHeight="15" x14ac:dyDescent="0.25"/>
  <cols>
    <col min="1" max="1" width="8.7109375" customWidth="1"/>
    <col min="2" max="2" width="40.5703125" customWidth="1"/>
    <col min="3" max="3" width="17.42578125" customWidth="1"/>
    <col min="4" max="4" width="17.5703125" customWidth="1"/>
    <col min="5" max="5" width="16" customWidth="1"/>
    <col min="6" max="6" width="14.7109375" customWidth="1"/>
    <col min="7" max="7" width="17.28515625" customWidth="1"/>
    <col min="8" max="8" width="25.5703125" customWidth="1"/>
    <col min="9" max="9" width="21.7109375" customWidth="1"/>
  </cols>
  <sheetData>
    <row r="3" spans="1:9" x14ac:dyDescent="0.25">
      <c r="F3" s="29" t="s">
        <v>75</v>
      </c>
    </row>
    <row r="4" spans="1:9" x14ac:dyDescent="0.25">
      <c r="F4" s="29" t="s">
        <v>82</v>
      </c>
    </row>
    <row r="5" spans="1:9" x14ac:dyDescent="0.25">
      <c r="F5" s="29" t="s">
        <v>76</v>
      </c>
    </row>
    <row r="6" spans="1:9" x14ac:dyDescent="0.25">
      <c r="F6" s="29" t="s">
        <v>77</v>
      </c>
    </row>
    <row r="7" spans="1:9" x14ac:dyDescent="0.25">
      <c r="F7" s="29"/>
    </row>
    <row r="8" spans="1:9" ht="63" customHeight="1" x14ac:dyDescent="0.25">
      <c r="A8" s="35" t="s">
        <v>79</v>
      </c>
      <c r="B8" s="35"/>
      <c r="C8" s="35"/>
      <c r="D8" s="35"/>
      <c r="E8" s="35"/>
      <c r="F8" s="35"/>
      <c r="G8" s="35"/>
      <c r="H8" s="35"/>
      <c r="I8" s="6"/>
    </row>
    <row r="9" spans="1:9" ht="15.75" x14ac:dyDescent="0.25">
      <c r="A9" s="1"/>
    </row>
    <row r="10" spans="1:9" ht="18.75" x14ac:dyDescent="0.25">
      <c r="A10" s="36" t="s">
        <v>35</v>
      </c>
      <c r="B10" s="36"/>
      <c r="C10" s="36"/>
      <c r="D10" s="36"/>
      <c r="E10" s="36"/>
      <c r="F10" s="36"/>
      <c r="G10" s="36"/>
      <c r="H10" s="36"/>
      <c r="I10" s="7"/>
    </row>
    <row r="11" spans="1:9" ht="15.75" x14ac:dyDescent="0.25">
      <c r="A11" s="2"/>
    </row>
    <row r="12" spans="1:9" ht="18.75" x14ac:dyDescent="0.25">
      <c r="A12" s="37" t="s">
        <v>32</v>
      </c>
      <c r="B12" s="37"/>
      <c r="C12" s="37"/>
      <c r="D12" s="37"/>
      <c r="E12" s="37"/>
      <c r="F12" s="37"/>
      <c r="G12" s="37"/>
      <c r="H12" s="37"/>
      <c r="I12" s="8"/>
    </row>
    <row r="13" spans="1:9" ht="18.75" x14ac:dyDescent="0.25">
      <c r="A13" s="37" t="s">
        <v>33</v>
      </c>
      <c r="B13" s="37"/>
      <c r="C13" s="37"/>
      <c r="D13" s="37"/>
      <c r="E13" s="37"/>
      <c r="F13" s="37"/>
      <c r="G13" s="37"/>
      <c r="H13" s="37"/>
      <c r="I13" s="8"/>
    </row>
    <row r="14" spans="1:9" ht="18.75" x14ac:dyDescent="0.25">
      <c r="A14" s="37" t="s">
        <v>34</v>
      </c>
      <c r="B14" s="37"/>
      <c r="C14" s="37"/>
      <c r="D14" s="37"/>
      <c r="E14" s="37"/>
      <c r="F14" s="37"/>
      <c r="G14" s="37"/>
      <c r="H14" s="37"/>
      <c r="I14" s="8"/>
    </row>
    <row r="15" spans="1:9" ht="31.5" customHeight="1" x14ac:dyDescent="0.25">
      <c r="A15" s="33" t="s">
        <v>0</v>
      </c>
      <c r="B15" s="34" t="s">
        <v>24</v>
      </c>
      <c r="C15" s="34" t="s">
        <v>25</v>
      </c>
      <c r="D15" s="34" t="s">
        <v>26</v>
      </c>
      <c r="E15" s="34" t="s">
        <v>27</v>
      </c>
      <c r="F15" s="34" t="s">
        <v>28</v>
      </c>
      <c r="G15" s="34" t="s">
        <v>29</v>
      </c>
      <c r="H15" s="34"/>
      <c r="I15" s="9"/>
    </row>
    <row r="16" spans="1:9" ht="54.75" customHeight="1" x14ac:dyDescent="0.25">
      <c r="A16" s="33"/>
      <c r="B16" s="34"/>
      <c r="C16" s="34"/>
      <c r="D16" s="34"/>
      <c r="E16" s="34"/>
      <c r="F16" s="34"/>
      <c r="G16" s="20" t="s">
        <v>30</v>
      </c>
      <c r="H16" s="20" t="s">
        <v>31</v>
      </c>
      <c r="I16" s="9"/>
    </row>
    <row r="17" spans="1:9" ht="18.75" x14ac:dyDescent="0.25">
      <c r="A17" s="11" t="s">
        <v>4</v>
      </c>
      <c r="B17" s="12" t="s">
        <v>42</v>
      </c>
      <c r="C17" s="13"/>
      <c r="D17" s="13"/>
      <c r="E17" s="14"/>
      <c r="F17" s="14">
        <f>SUM(F19:F24)</f>
        <v>3042650</v>
      </c>
      <c r="G17" s="13"/>
      <c r="H17" s="14">
        <f t="shared" ref="H17" si="0">F17</f>
        <v>3042650</v>
      </c>
      <c r="I17" s="9"/>
    </row>
    <row r="18" spans="1:9" ht="30" customHeight="1" x14ac:dyDescent="0.25">
      <c r="A18" s="15"/>
      <c r="B18" s="16" t="s">
        <v>43</v>
      </c>
      <c r="C18" s="17"/>
      <c r="D18" s="17"/>
      <c r="E18" s="18"/>
      <c r="F18" s="18"/>
      <c r="G18" s="13"/>
      <c r="H18" s="14"/>
      <c r="I18" s="9"/>
    </row>
    <row r="19" spans="1:9" ht="18.75" x14ac:dyDescent="0.25">
      <c r="A19" s="15" t="s">
        <v>5</v>
      </c>
      <c r="B19" s="16" t="s">
        <v>18</v>
      </c>
      <c r="C19" s="17" t="s">
        <v>15</v>
      </c>
      <c r="D19" s="17">
        <v>7</v>
      </c>
      <c r="E19" s="18">
        <v>130000</v>
      </c>
      <c r="F19" s="18">
        <f>D19*E19-65000</f>
        <v>845000</v>
      </c>
      <c r="G19" s="13"/>
      <c r="H19" s="18">
        <f t="shared" ref="H19:H24" si="1">F19</f>
        <v>845000</v>
      </c>
      <c r="I19" s="9"/>
    </row>
    <row r="20" spans="1:9" ht="18.75" x14ac:dyDescent="0.25">
      <c r="A20" s="15" t="s">
        <v>7</v>
      </c>
      <c r="B20" s="16" t="s">
        <v>44</v>
      </c>
      <c r="C20" s="17" t="s">
        <v>15</v>
      </c>
      <c r="D20" s="17">
        <v>7</v>
      </c>
      <c r="E20" s="18">
        <v>130000</v>
      </c>
      <c r="F20" s="18">
        <f>D20*E20-65000</f>
        <v>845000</v>
      </c>
      <c r="G20" s="13"/>
      <c r="H20" s="18">
        <f t="shared" si="1"/>
        <v>845000</v>
      </c>
      <c r="I20" s="9"/>
    </row>
    <row r="21" spans="1:9" ht="18.75" x14ac:dyDescent="0.25">
      <c r="A21" s="15" t="s">
        <v>9</v>
      </c>
      <c r="B21" s="16" t="s">
        <v>45</v>
      </c>
      <c r="C21" s="17" t="s">
        <v>15</v>
      </c>
      <c r="D21" s="17">
        <v>7</v>
      </c>
      <c r="E21" s="18">
        <v>100000</v>
      </c>
      <c r="F21" s="18">
        <f>D21*E21-50000</f>
        <v>650000</v>
      </c>
      <c r="G21" s="13"/>
      <c r="H21" s="18">
        <f t="shared" si="1"/>
        <v>650000</v>
      </c>
      <c r="I21" s="9"/>
    </row>
    <row r="22" spans="1:9" ht="18.75" x14ac:dyDescent="0.25">
      <c r="A22" s="15" t="s">
        <v>11</v>
      </c>
      <c r="B22" s="16" t="s">
        <v>46</v>
      </c>
      <c r="C22" s="17" t="s">
        <v>15</v>
      </c>
      <c r="D22" s="17">
        <v>7</v>
      </c>
      <c r="E22" s="18">
        <v>60000</v>
      </c>
      <c r="F22" s="18">
        <f>D22*E22-30000</f>
        <v>390000</v>
      </c>
      <c r="G22" s="13"/>
      <c r="H22" s="18">
        <f t="shared" si="1"/>
        <v>390000</v>
      </c>
      <c r="I22" s="9"/>
    </row>
    <row r="23" spans="1:9" ht="31.5" x14ac:dyDescent="0.25">
      <c r="A23" s="15" t="s">
        <v>13</v>
      </c>
      <c r="B23" s="16" t="s">
        <v>47</v>
      </c>
      <c r="C23" s="17" t="s">
        <v>15</v>
      </c>
      <c r="D23" s="17">
        <v>7</v>
      </c>
      <c r="E23" s="18">
        <v>35400</v>
      </c>
      <c r="F23" s="18">
        <f>D23*E23-17700</f>
        <v>230100</v>
      </c>
      <c r="G23" s="13"/>
      <c r="H23" s="18">
        <f t="shared" si="1"/>
        <v>230100</v>
      </c>
      <c r="I23" s="9"/>
    </row>
    <row r="24" spans="1:9" ht="31.5" x14ac:dyDescent="0.25">
      <c r="A24" s="15" t="s">
        <v>14</v>
      </c>
      <c r="B24" s="16" t="s">
        <v>48</v>
      </c>
      <c r="C24" s="17" t="s">
        <v>15</v>
      </c>
      <c r="D24" s="17">
        <v>7</v>
      </c>
      <c r="E24" s="18">
        <v>12700</v>
      </c>
      <c r="F24" s="18">
        <f>D24*E24-6350</f>
        <v>82550</v>
      </c>
      <c r="G24" s="13"/>
      <c r="H24" s="18">
        <f t="shared" si="1"/>
        <v>82550</v>
      </c>
      <c r="I24" s="9"/>
    </row>
    <row r="25" spans="1:9" ht="18.75" x14ac:dyDescent="0.25">
      <c r="A25" s="11" t="s">
        <v>16</v>
      </c>
      <c r="B25" s="12" t="s">
        <v>36</v>
      </c>
      <c r="C25" s="13"/>
      <c r="D25" s="13"/>
      <c r="E25" s="14"/>
      <c r="F25" s="14">
        <f>SUM(F26:F38)</f>
        <v>3427350</v>
      </c>
      <c r="G25" s="13"/>
      <c r="H25" s="14">
        <f t="shared" ref="H25:H39" si="2">F25</f>
        <v>3427350</v>
      </c>
      <c r="I25" s="9"/>
    </row>
    <row r="26" spans="1:9" ht="31.5" x14ac:dyDescent="0.25">
      <c r="A26" s="15" t="s">
        <v>17</v>
      </c>
      <c r="B26" s="38" t="s">
        <v>83</v>
      </c>
      <c r="C26" s="39" t="s">
        <v>6</v>
      </c>
      <c r="D26" s="39">
        <v>5</v>
      </c>
      <c r="E26" s="40">
        <v>20000</v>
      </c>
      <c r="F26" s="40">
        <f>D26*E26*3</f>
        <v>300000</v>
      </c>
      <c r="G26" s="41"/>
      <c r="H26" s="18">
        <f t="shared" si="2"/>
        <v>300000</v>
      </c>
      <c r="I26" s="9"/>
    </row>
    <row r="27" spans="1:9" ht="18.75" x14ac:dyDescent="0.25">
      <c r="A27" s="15" t="s">
        <v>19</v>
      </c>
      <c r="B27" s="38" t="s">
        <v>81</v>
      </c>
      <c r="C27" s="39" t="s">
        <v>12</v>
      </c>
      <c r="D27" s="39">
        <v>1</v>
      </c>
      <c r="E27" s="40">
        <v>450000</v>
      </c>
      <c r="F27" s="40">
        <f>D27*E27</f>
        <v>450000</v>
      </c>
      <c r="G27" s="41"/>
      <c r="H27" s="18">
        <f t="shared" si="2"/>
        <v>450000</v>
      </c>
      <c r="I27" s="9"/>
    </row>
    <row r="28" spans="1:9" ht="31.5" x14ac:dyDescent="0.25">
      <c r="A28" s="15" t="s">
        <v>20</v>
      </c>
      <c r="B28" s="38" t="s">
        <v>56</v>
      </c>
      <c r="C28" s="39" t="s">
        <v>8</v>
      </c>
      <c r="D28" s="39">
        <v>2500</v>
      </c>
      <c r="E28" s="40">
        <v>800</v>
      </c>
      <c r="F28" s="40">
        <f>D28*E28</f>
        <v>2000000</v>
      </c>
      <c r="G28" s="41"/>
      <c r="H28" s="18">
        <f t="shared" si="2"/>
        <v>2000000</v>
      </c>
      <c r="I28" s="9"/>
    </row>
    <row r="29" spans="1:9" ht="18.75" x14ac:dyDescent="0.25">
      <c r="A29" s="15" t="s">
        <v>21</v>
      </c>
      <c r="B29" s="16" t="s">
        <v>37</v>
      </c>
      <c r="C29" s="17" t="s">
        <v>10</v>
      </c>
      <c r="D29" s="17">
        <v>30</v>
      </c>
      <c r="E29" s="18">
        <v>3000</v>
      </c>
      <c r="F29" s="18">
        <f t="shared" ref="F29:F36" si="3">D29*E29</f>
        <v>90000</v>
      </c>
      <c r="G29" s="13"/>
      <c r="H29" s="18">
        <f t="shared" si="2"/>
        <v>90000</v>
      </c>
      <c r="I29" s="9"/>
    </row>
    <row r="30" spans="1:9" ht="18.75" x14ac:dyDescent="0.25">
      <c r="A30" s="15" t="s">
        <v>22</v>
      </c>
      <c r="B30" s="16" t="s">
        <v>38</v>
      </c>
      <c r="C30" s="17" t="s">
        <v>12</v>
      </c>
      <c r="D30" s="17">
        <v>1</v>
      </c>
      <c r="E30" s="18">
        <v>50000</v>
      </c>
      <c r="F30" s="18">
        <f t="shared" si="3"/>
        <v>50000</v>
      </c>
      <c r="G30" s="13"/>
      <c r="H30" s="18">
        <f t="shared" si="2"/>
        <v>50000</v>
      </c>
      <c r="I30" s="9"/>
    </row>
    <row r="31" spans="1:9" ht="18.75" x14ac:dyDescent="0.25">
      <c r="A31" s="15" t="s">
        <v>23</v>
      </c>
      <c r="B31" s="16" t="s">
        <v>39</v>
      </c>
      <c r="C31" s="17" t="s">
        <v>12</v>
      </c>
      <c r="D31" s="17">
        <v>10</v>
      </c>
      <c r="E31" s="18">
        <v>10000</v>
      </c>
      <c r="F31" s="18">
        <f t="shared" si="3"/>
        <v>100000</v>
      </c>
      <c r="G31" s="13"/>
      <c r="H31" s="18">
        <f t="shared" si="2"/>
        <v>100000</v>
      </c>
      <c r="I31" s="9"/>
    </row>
    <row r="32" spans="1:9" ht="21.6" customHeight="1" x14ac:dyDescent="0.25">
      <c r="A32" s="15" t="s">
        <v>63</v>
      </c>
      <c r="B32" s="16" t="s">
        <v>40</v>
      </c>
      <c r="C32" s="17" t="s">
        <v>12</v>
      </c>
      <c r="D32" s="17">
        <v>1</v>
      </c>
      <c r="E32" s="18">
        <v>80000</v>
      </c>
      <c r="F32" s="18">
        <f t="shared" si="3"/>
        <v>80000</v>
      </c>
      <c r="G32" s="13"/>
      <c r="H32" s="18">
        <f t="shared" si="2"/>
        <v>80000</v>
      </c>
      <c r="I32" s="9"/>
    </row>
    <row r="33" spans="1:9" ht="18.75" x14ac:dyDescent="0.25">
      <c r="A33" s="15" t="s">
        <v>64</v>
      </c>
      <c r="B33" s="16" t="s">
        <v>41</v>
      </c>
      <c r="C33" s="17" t="s">
        <v>15</v>
      </c>
      <c r="D33" s="17">
        <v>7</v>
      </c>
      <c r="E33" s="18">
        <v>5000</v>
      </c>
      <c r="F33" s="18">
        <f>D33*E33-2500</f>
        <v>32500</v>
      </c>
      <c r="G33" s="13"/>
      <c r="H33" s="18">
        <f t="shared" si="2"/>
        <v>32500</v>
      </c>
      <c r="I33" s="9"/>
    </row>
    <row r="34" spans="1:9" ht="18.75" x14ac:dyDescent="0.25">
      <c r="A34" s="15" t="s">
        <v>65</v>
      </c>
      <c r="B34" s="22" t="s">
        <v>60</v>
      </c>
      <c r="C34" s="23" t="s">
        <v>12</v>
      </c>
      <c r="D34" s="23">
        <v>4</v>
      </c>
      <c r="E34" s="24">
        <v>5000</v>
      </c>
      <c r="F34" s="24">
        <f t="shared" si="3"/>
        <v>20000</v>
      </c>
      <c r="G34" s="13"/>
      <c r="H34" s="24">
        <f t="shared" si="2"/>
        <v>20000</v>
      </c>
      <c r="I34" s="9"/>
    </row>
    <row r="35" spans="1:9" ht="18.75" x14ac:dyDescent="0.25">
      <c r="A35" s="15" t="s">
        <v>66</v>
      </c>
      <c r="B35" s="22" t="s">
        <v>57</v>
      </c>
      <c r="C35" s="23" t="s">
        <v>12</v>
      </c>
      <c r="D35" s="23">
        <v>1</v>
      </c>
      <c r="E35" s="24">
        <v>78000</v>
      </c>
      <c r="F35" s="24">
        <f t="shared" si="3"/>
        <v>78000</v>
      </c>
      <c r="G35" s="13"/>
      <c r="H35" s="24">
        <f t="shared" si="2"/>
        <v>78000</v>
      </c>
      <c r="I35" s="9"/>
    </row>
    <row r="36" spans="1:9" ht="18.75" x14ac:dyDescent="0.25">
      <c r="A36" s="15" t="s">
        <v>67</v>
      </c>
      <c r="B36" s="22" t="s">
        <v>58</v>
      </c>
      <c r="C36" s="23" t="s">
        <v>12</v>
      </c>
      <c r="D36" s="23">
        <v>1</v>
      </c>
      <c r="E36" s="24">
        <v>186950</v>
      </c>
      <c r="F36" s="24">
        <f t="shared" si="3"/>
        <v>186950</v>
      </c>
      <c r="G36" s="13"/>
      <c r="H36" s="24">
        <f t="shared" si="2"/>
        <v>186950</v>
      </c>
      <c r="I36" s="9"/>
    </row>
    <row r="37" spans="1:9" ht="18.75" x14ac:dyDescent="0.25">
      <c r="A37" s="15" t="s">
        <v>68</v>
      </c>
      <c r="B37" s="22" t="s">
        <v>61</v>
      </c>
      <c r="C37" s="23" t="s">
        <v>59</v>
      </c>
      <c r="D37" s="23">
        <v>3</v>
      </c>
      <c r="E37" s="24">
        <v>9800</v>
      </c>
      <c r="F37" s="24">
        <f>D37*E37</f>
        <v>29400</v>
      </c>
      <c r="G37" s="13"/>
      <c r="H37" s="24">
        <f t="shared" si="2"/>
        <v>29400</v>
      </c>
      <c r="I37" s="21"/>
    </row>
    <row r="38" spans="1:9" ht="18.75" x14ac:dyDescent="0.25">
      <c r="A38" s="15" t="s">
        <v>80</v>
      </c>
      <c r="B38" s="22" t="s">
        <v>62</v>
      </c>
      <c r="C38" s="23" t="s">
        <v>12</v>
      </c>
      <c r="D38" s="23">
        <v>7</v>
      </c>
      <c r="E38" s="24">
        <v>1500</v>
      </c>
      <c r="F38" s="24">
        <f>D38*E38</f>
        <v>10500</v>
      </c>
      <c r="G38" s="13"/>
      <c r="H38" s="24">
        <f t="shared" si="2"/>
        <v>10500</v>
      </c>
      <c r="I38" s="21"/>
    </row>
    <row r="39" spans="1:9" ht="18.75" x14ac:dyDescent="0.25">
      <c r="A39" s="19"/>
      <c r="B39" s="19" t="s">
        <v>49</v>
      </c>
      <c r="C39" s="19"/>
      <c r="D39" s="19"/>
      <c r="E39" s="14"/>
      <c r="F39" s="14">
        <f>F17+F25</f>
        <v>6470000</v>
      </c>
      <c r="G39" s="19">
        <v>0</v>
      </c>
      <c r="H39" s="14">
        <f t="shared" si="2"/>
        <v>6470000</v>
      </c>
      <c r="I39" s="9"/>
    </row>
    <row r="40" spans="1:9" ht="15.75" x14ac:dyDescent="0.25">
      <c r="A40" s="31" t="s">
        <v>50</v>
      </c>
      <c r="B40" s="31"/>
      <c r="C40" s="31"/>
      <c r="D40" s="31"/>
      <c r="E40" s="31"/>
      <c r="F40" s="31"/>
      <c r="G40" s="31"/>
      <c r="H40" s="31"/>
    </row>
    <row r="41" spans="1:9" ht="24" customHeight="1" x14ac:dyDescent="0.25">
      <c r="A41" s="32" t="s">
        <v>51</v>
      </c>
      <c r="B41" s="32"/>
      <c r="C41" s="32"/>
      <c r="D41" s="32"/>
      <c r="E41" s="32"/>
      <c r="F41" s="32"/>
      <c r="G41" s="32"/>
      <c r="H41" s="32"/>
    </row>
    <row r="42" spans="1:9" ht="15.75" x14ac:dyDescent="0.25">
      <c r="A42" s="26"/>
    </row>
    <row r="43" spans="1:9" ht="15.6" customHeight="1" x14ac:dyDescent="0.25">
      <c r="A43" s="30" t="s">
        <v>52</v>
      </c>
      <c r="B43" s="30"/>
      <c r="C43" s="30"/>
      <c r="D43" s="30"/>
      <c r="E43" s="30"/>
      <c r="F43" s="30"/>
      <c r="G43" s="30"/>
      <c r="H43" s="30"/>
    </row>
    <row r="44" spans="1:9" ht="0.6" customHeight="1" x14ac:dyDescent="0.25">
      <c r="A44" s="5"/>
      <c r="B44" s="5" t="s">
        <v>53</v>
      </c>
      <c r="C44" s="5"/>
      <c r="D44" s="5"/>
      <c r="E44" s="5"/>
      <c r="F44" s="5"/>
      <c r="G44" s="5"/>
      <c r="H44" s="5"/>
    </row>
    <row r="45" spans="1:9" ht="25.9" customHeight="1" x14ac:dyDescent="0.25">
      <c r="A45" s="32" t="s">
        <v>54</v>
      </c>
      <c r="B45" s="32"/>
      <c r="C45" s="32"/>
      <c r="D45" s="32"/>
      <c r="E45" s="32"/>
      <c r="F45" s="32"/>
      <c r="G45" s="32"/>
      <c r="H45" s="32"/>
    </row>
    <row r="46" spans="1:9" ht="14.45" customHeight="1" x14ac:dyDescent="0.25">
      <c r="A46" s="26"/>
    </row>
    <row r="47" spans="1:9" ht="15.6" customHeight="1" x14ac:dyDescent="0.25">
      <c r="A47" s="30" t="s">
        <v>55</v>
      </c>
      <c r="B47" s="30"/>
      <c r="C47" s="30"/>
      <c r="D47" s="30"/>
      <c r="E47" s="30"/>
      <c r="F47" s="30"/>
      <c r="G47" s="30"/>
      <c r="H47" s="30"/>
    </row>
    <row r="48" spans="1:9" ht="4.1500000000000004" customHeight="1" x14ac:dyDescent="0.25">
      <c r="A48" s="25"/>
    </row>
    <row r="49" spans="1:9" ht="15.75" x14ac:dyDescent="0.25">
      <c r="A49" s="25" t="s">
        <v>69</v>
      </c>
    </row>
    <row r="50" spans="1:9" ht="15.75" x14ac:dyDescent="0.25">
      <c r="A50" s="25"/>
    </row>
    <row r="51" spans="1:9" ht="15.75" x14ac:dyDescent="0.25">
      <c r="A51" s="25" t="s">
        <v>2</v>
      </c>
      <c r="B51" s="27" t="s">
        <v>3</v>
      </c>
    </row>
    <row r="52" spans="1:9" ht="15.75" x14ac:dyDescent="0.25">
      <c r="A52" s="25"/>
      <c r="B52" s="27"/>
    </row>
    <row r="53" spans="1:9" ht="15.75" x14ac:dyDescent="0.25">
      <c r="A53" s="25" t="s">
        <v>70</v>
      </c>
      <c r="B53" s="27"/>
    </row>
    <row r="54" spans="1:9" ht="15.75" x14ac:dyDescent="0.25">
      <c r="A54" s="25"/>
      <c r="B54" s="27"/>
    </row>
    <row r="55" spans="1:9" ht="15.75" x14ac:dyDescent="0.25">
      <c r="A55" s="28"/>
      <c r="B55" s="27" t="s">
        <v>71</v>
      </c>
    </row>
    <row r="56" spans="1:9" ht="15.75" x14ac:dyDescent="0.25">
      <c r="A56" s="25"/>
    </row>
    <row r="57" spans="1:9" ht="15.75" x14ac:dyDescent="0.25">
      <c r="A57" s="25" t="s">
        <v>72</v>
      </c>
    </row>
    <row r="58" spans="1:9" ht="15.75" x14ac:dyDescent="0.25">
      <c r="A58" s="25"/>
    </row>
    <row r="59" spans="1:9" ht="15.75" x14ac:dyDescent="0.25">
      <c r="A59" s="25" t="s">
        <v>1</v>
      </c>
      <c r="B59" s="27" t="s">
        <v>78</v>
      </c>
    </row>
    <row r="60" spans="1:9" x14ac:dyDescent="0.25">
      <c r="A60" s="3"/>
    </row>
    <row r="61" spans="1:9" ht="15.75" x14ac:dyDescent="0.25">
      <c r="A61" s="25" t="s">
        <v>73</v>
      </c>
    </row>
    <row r="62" spans="1:9" ht="15.75" x14ac:dyDescent="0.25">
      <c r="A62" s="25"/>
    </row>
    <row r="63" spans="1:9" ht="15.75" x14ac:dyDescent="0.25">
      <c r="A63" s="25" t="s">
        <v>2</v>
      </c>
      <c r="B63" s="27" t="s">
        <v>74</v>
      </c>
      <c r="I63" s="10"/>
    </row>
    <row r="64" spans="1:9" ht="15.75" x14ac:dyDescent="0.25">
      <c r="I64" s="10"/>
    </row>
    <row r="65" spans="9:9" ht="15.75" x14ac:dyDescent="0.25">
      <c r="I65" s="4"/>
    </row>
    <row r="67" spans="9:9" ht="15.75" x14ac:dyDescent="0.25">
      <c r="I67" s="5"/>
    </row>
    <row r="69" spans="9:9" ht="15.75" x14ac:dyDescent="0.25">
      <c r="I69" s="4"/>
    </row>
    <row r="71" spans="9:9" ht="15.75" x14ac:dyDescent="0.25">
      <c r="I71" s="4"/>
    </row>
  </sheetData>
  <mergeCells count="17">
    <mergeCell ref="A15:A16"/>
    <mergeCell ref="G15:H15"/>
    <mergeCell ref="A8:H8"/>
    <mergeCell ref="A10:H10"/>
    <mergeCell ref="A12:H12"/>
    <mergeCell ref="A13:H13"/>
    <mergeCell ref="A14:H14"/>
    <mergeCell ref="B15:B16"/>
    <mergeCell ref="C15:C16"/>
    <mergeCell ref="D15:D16"/>
    <mergeCell ref="E15:E16"/>
    <mergeCell ref="F15:F16"/>
    <mergeCell ref="A47:H47"/>
    <mergeCell ref="A40:H40"/>
    <mergeCell ref="A41:H41"/>
    <mergeCell ref="A43:H43"/>
    <mergeCell ref="A45:H45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2B208-DE28-442D-96D1-B5C91DB2ADC4}">
  <dimension ref="A1"/>
  <sheetViews>
    <sheetView workbookViewId="0">
      <selection activeCell="D7" sqref="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2023-08-08T09:12:54Z</cp:lastPrinted>
  <dcterms:created xsi:type="dcterms:W3CDTF">2021-01-27T10:48:44Z</dcterms:created>
  <dcterms:modified xsi:type="dcterms:W3CDTF">2023-08-08T09:25:28Z</dcterms:modified>
</cp:coreProperties>
</file>