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елл договора\тан\"/>
    </mc:Choice>
  </mc:AlternateContent>
  <bookViews>
    <workbookView xWindow="0" yWindow="0" windowWidth="12360" windowHeight="9168" activeTab="1"/>
  </bookViews>
  <sheets>
    <sheet name="Бюджет 2023 " sheetId="2" r:id="rId1"/>
    <sheet name="Бюджет 2024 " sheetId="3" r:id="rId2"/>
  </sheets>
  <calcPr calcId="162913"/>
</workbook>
</file>

<file path=xl/calcChain.xml><?xml version="1.0" encoding="utf-8"?>
<calcChain xmlns="http://schemas.openxmlformats.org/spreadsheetml/2006/main">
  <c r="E9" i="3" l="1"/>
  <c r="F10" i="3"/>
  <c r="G10" i="3" s="1"/>
  <c r="F20" i="3"/>
  <c r="G20" i="3" s="1"/>
  <c r="F19" i="3"/>
  <c r="G19" i="3" s="1"/>
  <c r="G18" i="3" s="1"/>
  <c r="G17" i="3" s="1"/>
  <c r="E18" i="3"/>
  <c r="G16" i="3"/>
  <c r="E16" i="3"/>
  <c r="F15" i="3"/>
  <c r="G15" i="3" s="1"/>
  <c r="F14" i="3"/>
  <c r="G14" i="3" s="1"/>
  <c r="F13" i="3"/>
  <c r="G13" i="3" s="1"/>
  <c r="F12" i="3"/>
  <c r="G12" i="3" s="1"/>
  <c r="F11" i="3"/>
  <c r="G11" i="3" s="1"/>
  <c r="F37" i="2"/>
  <c r="G37" i="2" s="1"/>
  <c r="F35" i="2"/>
  <c r="G35" i="2" s="1"/>
  <c r="F33" i="2"/>
  <c r="G33" i="2" s="1"/>
  <c r="F32" i="2"/>
  <c r="G32" i="2" s="1"/>
  <c r="F31" i="2"/>
  <c r="G31" i="2" s="1"/>
  <c r="F30" i="2"/>
  <c r="E29" i="2"/>
  <c r="F28" i="2"/>
  <c r="G28" i="2" s="1"/>
  <c r="F27" i="2"/>
  <c r="G27" i="2" s="1"/>
  <c r="F26" i="2"/>
  <c r="G26" i="2" s="1"/>
  <c r="F25" i="2"/>
  <c r="G25" i="2" s="1"/>
  <c r="F24" i="2"/>
  <c r="G24" i="2" s="1"/>
  <c r="E23" i="2"/>
  <c r="F23" i="2" s="1"/>
  <c r="F21" i="2"/>
  <c r="G21" i="2" s="1"/>
  <c r="F20" i="2"/>
  <c r="E19" i="2"/>
  <c r="G17" i="2"/>
  <c r="E17" i="2"/>
  <c r="F16" i="2"/>
  <c r="G16" i="2" s="1"/>
  <c r="F15" i="2"/>
  <c r="G15" i="2" s="1"/>
  <c r="F14" i="2"/>
  <c r="G14" i="2" s="1"/>
  <c r="F13" i="2"/>
  <c r="G13" i="2" s="1"/>
  <c r="F12" i="2"/>
  <c r="G12" i="2" s="1"/>
  <c r="F11" i="2"/>
  <c r="E10" i="2"/>
  <c r="G10" i="2" s="1"/>
  <c r="E8" i="3" l="1"/>
  <c r="F36" i="2"/>
  <c r="G36" i="2" s="1"/>
  <c r="F10" i="2"/>
  <c r="F9" i="2" s="1"/>
  <c r="F9" i="3"/>
  <c r="F18" i="3"/>
  <c r="F17" i="3" s="1"/>
  <c r="E9" i="2"/>
  <c r="G11" i="2"/>
  <c r="F34" i="2"/>
  <c r="G34" i="2" s="1"/>
  <c r="G9" i="2"/>
  <c r="F19" i="2"/>
  <c r="F29" i="2"/>
  <c r="G29" i="2" s="1"/>
  <c r="G23" i="2"/>
  <c r="F22" i="2"/>
  <c r="G22" i="2" s="1"/>
  <c r="E22" i="2"/>
  <c r="G30" i="2"/>
  <c r="G20" i="2"/>
  <c r="G19" i="2" s="1"/>
  <c r="G9" i="3" l="1"/>
  <c r="G8" i="3" s="1"/>
  <c r="G21" i="3" s="1"/>
  <c r="F8" i="3"/>
  <c r="F18" i="2"/>
  <c r="G18" i="2" s="1"/>
  <c r="F38" i="2" l="1"/>
  <c r="G38" i="2" s="1"/>
</calcChain>
</file>

<file path=xl/sharedStrings.xml><?xml version="1.0" encoding="utf-8"?>
<sst xmlns="http://schemas.openxmlformats.org/spreadsheetml/2006/main" count="115" uniqueCount="65">
  <si>
    <t>Приложение № 2 
к Договору о предоставлении негосударственного гранта 
от «___» ________ 20__ года №____</t>
  </si>
  <si>
    <t>Смета расходов по реализации социального проекта на 2023 год</t>
  </si>
  <si>
    <t>Сумма гранта: 7 000 000 (семь миллионов) тенге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</si>
  <si>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</si>
  <si>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</si>
  <si>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</si>
  <si>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</si>
  <si>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</si>
  <si>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</si>
  <si>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Средства гранта</t>
  </si>
  <si>
    <t>Административные расходы:</t>
  </si>
  <si>
    <t>Заработная плата, в том числе:</t>
  </si>
  <si>
    <t>Руководитель проекта</t>
  </si>
  <si>
    <t>месяц</t>
  </si>
  <si>
    <t>Бухгалтер проекта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</si>
  <si>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</si>
  <si>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</si>
  <si>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</si>
  <si>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услуга</t>
  </si>
  <si>
    <t>Прямые расходы:</t>
  </si>
  <si>
    <t>МП</t>
  </si>
  <si>
    <t>Грантодатель:</t>
  </si>
  <si>
    <t xml:space="preserve">НАО «Центр поддержки гражданских инициатив» </t>
  </si>
  <si>
    <t>______________  Ф.И.О (при наличии)</t>
  </si>
  <si>
    <t>Менеджер Депаратмента управления проектами</t>
  </si>
  <si>
    <t>______________ Молдашева А.Е.</t>
  </si>
  <si>
    <t>Тема гранта: Защита и восстановление земельных ресурсов, устойчивое землепользование в рамках реализации проекта «EcoBatys 2.0»</t>
  </si>
  <si>
    <t xml:space="preserve">менеджер </t>
  </si>
  <si>
    <t xml:space="preserve">смм специалист </t>
  </si>
  <si>
    <t xml:space="preserve">аренда зала </t>
  </si>
  <si>
    <t>Круглые столы (КС)</t>
  </si>
  <si>
    <t xml:space="preserve">кофе-брейк </t>
  </si>
  <si>
    <t xml:space="preserve">кол-во участников </t>
  </si>
  <si>
    <t xml:space="preserve">2023 год 1 августа - 31 декабря (5 месяцев) </t>
  </si>
  <si>
    <t>проведение тренинга "Международный опыт придомового раздельного сбора мусора"  1 день</t>
  </si>
  <si>
    <t xml:space="preserve">Оплата услуг тренера </t>
  </si>
  <si>
    <t>аренда конференц-зала</t>
  </si>
  <si>
    <t>обед</t>
  </si>
  <si>
    <t xml:space="preserve">раздаточный материал </t>
  </si>
  <si>
    <t>день</t>
  </si>
  <si>
    <t>кол-во</t>
  </si>
  <si>
    <t xml:space="preserve">канцтовары </t>
  </si>
  <si>
    <t xml:space="preserve">кол-во тренинга </t>
  </si>
  <si>
    <t xml:space="preserve">кофе-брейк (2 кофе-брейка для 30 участников) </t>
  </si>
  <si>
    <t xml:space="preserve">проведение тренинга для КСК </t>
  </si>
  <si>
    <t xml:space="preserve">Оплата услуг тренера (2 тренинга по 1 дню) </t>
  </si>
  <si>
    <t>аренда помещения (2 тренинга )</t>
  </si>
  <si>
    <t>кол-во тренингов</t>
  </si>
  <si>
    <t xml:space="preserve">кол-во тренингов </t>
  </si>
  <si>
    <t xml:space="preserve">проведение мастер-калссов </t>
  </si>
  <si>
    <t>кол-во м-к</t>
  </si>
  <si>
    <t>расходы на проведение мастер-классов (по 6 мастерклассов для 2 КСК)</t>
  </si>
  <si>
    <t xml:space="preserve">проведение акций, дармартки среди жителей (5 акций для 2 КСК) </t>
  </si>
  <si>
    <t>проведение акций, дармартки среди жителей</t>
  </si>
  <si>
    <t xml:space="preserve">кол-во акций </t>
  </si>
  <si>
    <t xml:space="preserve">Расходы за 2024 год январь -февраль (2 месяца) </t>
  </si>
  <si>
    <t xml:space="preserve"> Директор __________ Нәкімжанова Ж. Н.                                                                                                        </t>
  </si>
  <si>
    <t xml:space="preserve">Директор __________ Нәкімжанова Ж. Н.                                                                                                        </t>
  </si>
  <si>
    <t xml:space="preserve">и.о. Председателя Правления </t>
  </si>
  <si>
    <t>_______  Ашкин А.А.</t>
  </si>
  <si>
    <t>Директор Департамента управления проектами</t>
  </si>
  <si>
    <t>Смета расходов по реализации социального проекта на 2024 год</t>
  </si>
  <si>
    <t xml:space="preserve">______________  </t>
  </si>
  <si>
    <t>______________ Ахатаева Р.А.</t>
  </si>
  <si>
    <t xml:space="preserve">Грантополучатель: Фонд поддержки и развития «ТАҢ»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</si>
</sst>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8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b/>
      <sz val="12"/>
      <color indexed="8"/>
      <name val="Times New Roman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0" fillId="7" borderId="0" applyNumberFormat="0" applyBorder="0" applyAlignment="0" applyProtection="0"/>
  </cellStyleXfs>
  <cellXfs count="123">
    <xf numFmtId="0" fontId="0" fillId="0" borderId="0" xfId="0"/>
    <xf numFmtId="0" fontId="7" fillId="5" borderId="1" xfId="0" applyFont="1" applyFill="1" applyBorder="1" applyAlignment="1">
      <alignment wrapText="1"/>
    </xf>
    <xf numFmtId="16" fontId="7" fillId="4" borderId="1" xfId="0" applyNumberFormat="1" applyFont="1" applyFill="1" applyBorder="1" applyAlignment="1">
      <alignment wrapText="1"/>
    </xf>
    <xf numFmtId="16" fontId="7" fillId="5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/>
    </xf>
    <xf numFmtId="165" fontId="6" fillId="3" borderId="1" xfId="1" applyNumberFormat="1" applyFont="1" applyFill="1" applyBorder="1" applyAlignment="1">
      <alignment vertical="top"/>
    </xf>
    <xf numFmtId="165" fontId="7" fillId="3" borderId="1" xfId="1" applyNumberFormat="1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/>
    </xf>
    <xf numFmtId="165" fontId="6" fillId="4" borderId="1" xfId="1" applyNumberFormat="1" applyFont="1" applyFill="1" applyBorder="1" applyAlignment="1">
      <alignment vertical="top"/>
    </xf>
    <xf numFmtId="165" fontId="7" fillId="4" borderId="1" xfId="1" applyNumberFormat="1" applyFont="1" applyFill="1" applyBorder="1" applyAlignment="1">
      <alignment vertical="top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165" fontId="6" fillId="0" borderId="1" xfId="1" applyNumberFormat="1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vertical="top"/>
    </xf>
    <xf numFmtId="165" fontId="6" fillId="6" borderId="1" xfId="1" applyNumberFormat="1" applyFont="1" applyFill="1" applyBorder="1" applyAlignment="1">
      <alignment vertical="top"/>
    </xf>
    <xf numFmtId="165" fontId="7" fillId="6" borderId="1" xfId="1" applyNumberFormat="1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165" fontId="6" fillId="5" borderId="1" xfId="1" applyNumberFormat="1" applyFont="1" applyFill="1" applyBorder="1" applyAlignment="1">
      <alignment vertical="top"/>
    </xf>
    <xf numFmtId="0" fontId="11" fillId="5" borderId="1" xfId="0" applyFont="1" applyFill="1" applyBorder="1" applyAlignment="1">
      <alignment horizontal="left" vertical="top" wrapText="1"/>
    </xf>
    <xf numFmtId="165" fontId="11" fillId="4" borderId="1" xfId="1" applyNumberFormat="1" applyFont="1" applyFill="1" applyBorder="1" applyAlignment="1">
      <alignment vertical="top"/>
    </xf>
    <xf numFmtId="0" fontId="14" fillId="4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4" fillId="5" borderId="1" xfId="0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165" fontId="14" fillId="5" borderId="1" xfId="1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165" fontId="14" fillId="0" borderId="1" xfId="1" applyNumberFormat="1" applyFont="1" applyBorder="1" applyAlignment="1">
      <alignment vertical="top"/>
    </xf>
    <xf numFmtId="165" fontId="14" fillId="0" borderId="1" xfId="0" applyNumberFormat="1" applyFont="1" applyBorder="1" applyAlignment="1">
      <alignment vertical="top"/>
    </xf>
    <xf numFmtId="0" fontId="14" fillId="5" borderId="1" xfId="0" applyFont="1" applyFill="1" applyBorder="1" applyAlignment="1">
      <alignment horizontal="center" vertical="top"/>
    </xf>
    <xf numFmtId="0" fontId="14" fillId="5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165" fontId="6" fillId="0" borderId="3" xfId="1" applyNumberFormat="1" applyFont="1" applyBorder="1" applyAlignment="1">
      <alignment vertical="top"/>
    </xf>
    <xf numFmtId="0" fontId="11" fillId="6" borderId="1" xfId="0" applyFont="1" applyFill="1" applyBorder="1" applyAlignment="1">
      <alignment vertical="top"/>
    </xf>
    <xf numFmtId="0" fontId="14" fillId="0" borderId="1" xfId="0" applyFont="1" applyBorder="1" applyAlignment="1">
      <alignment horizontal="justify" vertical="top"/>
    </xf>
    <xf numFmtId="0" fontId="14" fillId="0" borderId="0" xfId="0" applyFont="1" applyAlignment="1">
      <alignment vertical="top" wrapText="1"/>
    </xf>
    <xf numFmtId="0" fontId="11" fillId="6" borderId="1" xfId="2" applyFont="1" applyFill="1" applyBorder="1" applyAlignment="1">
      <alignment horizontal="left" vertical="top" wrapText="1"/>
    </xf>
    <xf numFmtId="0" fontId="14" fillId="5" borderId="1" xfId="2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wrapText="1"/>
    </xf>
    <xf numFmtId="165" fontId="11" fillId="10" borderId="1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16" fontId="7" fillId="4" borderId="1" xfId="0" applyNumberFormat="1" applyFont="1" applyFill="1" applyBorder="1" applyAlignment="1">
      <alignment vertical="top" wrapText="1"/>
    </xf>
    <xf numFmtId="16" fontId="7" fillId="5" borderId="1" xfId="0" applyNumberFormat="1" applyFont="1" applyFill="1" applyBorder="1" applyAlignment="1">
      <alignment vertical="top" wrapText="1"/>
    </xf>
    <xf numFmtId="16" fontId="7" fillId="5" borderId="7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165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/>
    <xf numFmtId="165" fontId="6" fillId="3" borderId="1" xfId="1" applyNumberFormat="1" applyFont="1" applyFill="1" applyBorder="1" applyAlignment="1"/>
    <xf numFmtId="165" fontId="7" fillId="3" borderId="1" xfId="1" applyNumberFormat="1" applyFont="1" applyFill="1" applyBorder="1" applyAlignment="1"/>
    <xf numFmtId="0" fontId="7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/>
    <xf numFmtId="165" fontId="11" fillId="4" borderId="1" xfId="1" applyNumberFormat="1" applyFont="1" applyFill="1" applyBorder="1" applyAlignment="1"/>
    <xf numFmtId="165" fontId="7" fillId="4" borderId="1" xfId="1" applyNumberFormat="1" applyFont="1" applyFill="1" applyBorder="1" applyAlignment="1"/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wrapText="1"/>
    </xf>
    <xf numFmtId="0" fontId="6" fillId="0" borderId="1" xfId="0" applyFont="1" applyBorder="1" applyAlignment="1"/>
    <xf numFmtId="165" fontId="6" fillId="0" borderId="1" xfId="1" applyNumberFormat="1" applyFont="1" applyBorder="1" applyAlignment="1"/>
    <xf numFmtId="165" fontId="6" fillId="0" borderId="1" xfId="0" applyNumberFormat="1" applyFont="1" applyBorder="1" applyAlignment="1"/>
    <xf numFmtId="0" fontId="7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11" fillId="4" borderId="1" xfId="2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/>
    <xf numFmtId="0" fontId="14" fillId="5" borderId="1" xfId="0" applyFont="1" applyFill="1" applyBorder="1" applyAlignment="1">
      <alignment horizontal="center" wrapText="1"/>
    </xf>
    <xf numFmtId="165" fontId="17" fillId="11" borderId="1" xfId="1" applyNumberFormat="1" applyFont="1" applyFill="1" applyBorder="1" applyAlignment="1"/>
    <xf numFmtId="165" fontId="12" fillId="11" borderId="1" xfId="0" applyNumberFormat="1" applyFont="1" applyFill="1" applyBorder="1" applyAlignment="1"/>
    <xf numFmtId="165" fontId="12" fillId="9" borderId="1" xfId="0" applyNumberFormat="1" applyFont="1" applyFill="1" applyBorder="1" applyAlignment="1">
      <alignment vertical="top"/>
    </xf>
    <xf numFmtId="165" fontId="12" fillId="9" borderId="6" xfId="0" applyNumberFormat="1" applyFont="1" applyFill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5" fillId="12" borderId="4" xfId="0" applyFont="1" applyFill="1" applyBorder="1" applyAlignment="1">
      <alignment vertical="top" wrapText="1"/>
    </xf>
    <xf numFmtId="0" fontId="0" fillId="12" borderId="5" xfId="0" applyFill="1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0" fontId="12" fillId="9" borderId="4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1" fillId="12" borderId="4" xfId="0" applyFont="1" applyFill="1" applyBorder="1" applyAlignment="1">
      <alignment wrapText="1"/>
    </xf>
    <xf numFmtId="0" fontId="11" fillId="12" borderId="5" xfId="0" applyFont="1" applyFill="1" applyBorder="1" applyAlignment="1">
      <alignment wrapText="1"/>
    </xf>
    <xf numFmtId="0" fontId="11" fillId="12" borderId="6" xfId="0" applyFont="1" applyFill="1" applyBorder="1" applyAlignment="1">
      <alignment wrapText="1"/>
    </xf>
    <xf numFmtId="0" fontId="12" fillId="11" borderId="4" xfId="0" applyFont="1" applyFill="1" applyBorder="1" applyAlignment="1">
      <alignment horizontal="left" wrapText="1"/>
    </xf>
    <xf numFmtId="0" fontId="16" fillId="11" borderId="5" xfId="0" applyFont="1" applyFill="1" applyBorder="1" applyAlignment="1"/>
    <xf numFmtId="0" fontId="16" fillId="11" borderId="6" xfId="0" applyFont="1" applyFill="1" applyBorder="1" applyAlignment="1"/>
  </cellXfs>
  <cellStyles count="3">
    <cellStyle name="Нейтральный" xfId="2" builtinId="2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7" workbookViewId="0">
      <selection activeCell="H11" sqref="H11"/>
    </sheetView>
  </sheetViews>
  <sheetFormatPr defaultColWidth="9" defaultRowHeight="14.4"/>
  <cols>
    <col min="2" max="2" width="26" customWidth="1"/>
    <col min="3" max="3" width="11.6640625" customWidth="1"/>
    <col min="6" max="6" width="18.88671875" customWidth="1"/>
    <col min="7" max="7" width="18.5546875" customWidth="1"/>
  </cols>
  <sheetData>
    <row r="1" spans="1:7" ht="76.8" customHeight="1">
      <c r="A1" s="53"/>
      <c r="B1" s="54"/>
      <c r="C1" s="54"/>
      <c r="D1" s="54"/>
      <c r="E1" s="112" t="s">
        <v>0</v>
      </c>
      <c r="F1" s="112"/>
      <c r="G1" s="112"/>
    </row>
    <row r="2" spans="1:7" ht="15.6">
      <c r="A2" s="113" t="s">
        <v>1</v>
      </c>
      <c r="B2" s="113"/>
      <c r="C2" s="113"/>
      <c r="D2" s="113"/>
      <c r="E2" s="113"/>
      <c r="F2" s="113"/>
      <c r="G2" s="113"/>
    </row>
    <row r="3" spans="1:7" ht="15.6">
      <c r="A3" s="114" t="s">
        <v>64</v>
      </c>
      <c r="B3" s="115"/>
      <c r="C3" s="115"/>
      <c r="D3" s="115"/>
      <c r="E3" s="115"/>
      <c r="F3" s="115"/>
      <c r="G3" s="115"/>
    </row>
    <row r="4" spans="1:7" ht="36" customHeight="1">
      <c r="A4" s="114" t="s">
        <v>26</v>
      </c>
      <c r="B4" s="115"/>
      <c r="C4" s="115"/>
      <c r="D4" s="115"/>
      <c r="E4" s="115"/>
      <c r="F4" s="115"/>
      <c r="G4" s="115"/>
    </row>
    <row r="5" spans="1:7" ht="15.6">
      <c r="A5" s="116" t="s">
        <v>2</v>
      </c>
      <c r="B5" s="116"/>
      <c r="C5" s="116"/>
      <c r="D5" s="116"/>
      <c r="E5" s="116"/>
      <c r="F5" s="116"/>
      <c r="G5" s="116"/>
    </row>
    <row r="6" spans="1:7">
      <c r="A6" s="111" t="s">
        <v>3</v>
      </c>
      <c r="B6" s="111" t="s">
        <v>4</v>
      </c>
      <c r="C6" s="111" t="s">
        <v>5</v>
      </c>
      <c r="D6" s="111" t="s">
        <v>6</v>
      </c>
      <c r="E6" s="103" t="s">
        <v>7</v>
      </c>
      <c r="F6" s="103" t="s">
        <v>8</v>
      </c>
      <c r="G6" s="104" t="s">
        <v>9</v>
      </c>
    </row>
    <row r="7" spans="1:7">
      <c r="A7" s="111"/>
      <c r="B7" s="111"/>
      <c r="C7" s="111"/>
      <c r="D7" s="111"/>
      <c r="E7" s="103"/>
      <c r="F7" s="103"/>
      <c r="G7" s="105"/>
    </row>
    <row r="8" spans="1:7">
      <c r="A8" s="106" t="s">
        <v>33</v>
      </c>
      <c r="B8" s="107"/>
      <c r="C8" s="107"/>
      <c r="D8" s="107"/>
      <c r="E8" s="107"/>
      <c r="F8" s="107"/>
      <c r="G8" s="108"/>
    </row>
    <row r="9" spans="1:7" ht="26.4">
      <c r="A9" s="58">
        <v>1</v>
      </c>
      <c r="B9" s="5" t="s">
        <v>10</v>
      </c>
      <c r="C9" s="6"/>
      <c r="D9" s="7">
        <v>5</v>
      </c>
      <c r="E9" s="8">
        <f>E10+E17</f>
        <v>391502.85714285716</v>
      </c>
      <c r="F9" s="9">
        <f>F10+F17</f>
        <v>1961000</v>
      </c>
      <c r="G9" s="9">
        <f>G10+G17</f>
        <v>1961000</v>
      </c>
    </row>
    <row r="10" spans="1:7" ht="26.4">
      <c r="A10" s="59"/>
      <c r="B10" s="4" t="s">
        <v>11</v>
      </c>
      <c r="C10" s="10"/>
      <c r="D10" s="52">
        <v>5</v>
      </c>
      <c r="E10" s="30">
        <f>E11+E12+E13+E14+E15+E16</f>
        <v>389760</v>
      </c>
      <c r="F10" s="13">
        <f>F11+F12+F13+F14+F15+F16</f>
        <v>1948800</v>
      </c>
      <c r="G10" s="13">
        <f>E10*D10</f>
        <v>1948800</v>
      </c>
    </row>
    <row r="11" spans="1:7">
      <c r="A11" s="60"/>
      <c r="B11" s="14" t="s">
        <v>12</v>
      </c>
      <c r="C11" s="15" t="s">
        <v>13</v>
      </c>
      <c r="D11" s="27">
        <v>5</v>
      </c>
      <c r="E11" s="17">
        <v>100000</v>
      </c>
      <c r="F11" s="17">
        <f>E11*D11</f>
        <v>500000</v>
      </c>
      <c r="G11" s="18">
        <f>F11</f>
        <v>500000</v>
      </c>
    </row>
    <row r="12" spans="1:7">
      <c r="A12" s="60"/>
      <c r="B12" s="14" t="s">
        <v>27</v>
      </c>
      <c r="C12" s="15" t="s">
        <v>13</v>
      </c>
      <c r="D12" s="27">
        <v>5</v>
      </c>
      <c r="E12" s="17">
        <v>90000</v>
      </c>
      <c r="F12" s="17">
        <f t="shared" ref="F12:F16" si="0">E12*D12</f>
        <v>450000</v>
      </c>
      <c r="G12" s="18">
        <f t="shared" ref="G12:G17" si="1">F12</f>
        <v>450000</v>
      </c>
    </row>
    <row r="13" spans="1:7">
      <c r="A13" s="60"/>
      <c r="B13" s="14" t="s">
        <v>28</v>
      </c>
      <c r="C13" s="15" t="s">
        <v>13</v>
      </c>
      <c r="D13" s="27">
        <v>5</v>
      </c>
      <c r="E13" s="17">
        <v>90000</v>
      </c>
      <c r="F13" s="17">
        <f t="shared" si="0"/>
        <v>450000</v>
      </c>
      <c r="G13" s="18">
        <f t="shared" si="1"/>
        <v>450000</v>
      </c>
    </row>
    <row r="14" spans="1:7">
      <c r="A14" s="60"/>
      <c r="B14" s="14" t="s">
        <v>14</v>
      </c>
      <c r="C14" s="15" t="s">
        <v>13</v>
      </c>
      <c r="D14" s="27">
        <v>5</v>
      </c>
      <c r="E14" s="17">
        <v>70000</v>
      </c>
      <c r="F14" s="17">
        <f t="shared" si="0"/>
        <v>350000</v>
      </c>
      <c r="G14" s="18">
        <f t="shared" si="1"/>
        <v>350000</v>
      </c>
    </row>
    <row r="15" spans="1:7" ht="26.4">
      <c r="A15" s="35"/>
      <c r="B15" s="19" t="s">
        <v>15</v>
      </c>
      <c r="C15" s="20" t="s">
        <v>13</v>
      </c>
      <c r="D15" s="27">
        <v>5</v>
      </c>
      <c r="E15" s="17">
        <v>29260</v>
      </c>
      <c r="F15" s="17">
        <f t="shared" si="0"/>
        <v>146300</v>
      </c>
      <c r="G15" s="18">
        <f t="shared" si="1"/>
        <v>146300</v>
      </c>
    </row>
    <row r="16" spans="1:7" ht="26.4">
      <c r="A16" s="35"/>
      <c r="B16" s="29" t="s">
        <v>16</v>
      </c>
      <c r="C16" s="20" t="s">
        <v>13</v>
      </c>
      <c r="D16" s="27">
        <v>5</v>
      </c>
      <c r="E16" s="17">
        <v>10500</v>
      </c>
      <c r="F16" s="17">
        <f t="shared" si="0"/>
        <v>52500</v>
      </c>
      <c r="G16" s="18">
        <f t="shared" si="1"/>
        <v>52500</v>
      </c>
    </row>
    <row r="17" spans="1:7">
      <c r="A17" s="35"/>
      <c r="B17" s="19" t="s">
        <v>17</v>
      </c>
      <c r="C17" s="20" t="s">
        <v>18</v>
      </c>
      <c r="D17" s="27">
        <v>5</v>
      </c>
      <c r="E17" s="17">
        <f>F17/7</f>
        <v>1742.8571428571429</v>
      </c>
      <c r="F17" s="17">
        <v>12200</v>
      </c>
      <c r="G17" s="18">
        <f t="shared" si="1"/>
        <v>12200</v>
      </c>
    </row>
    <row r="18" spans="1:7">
      <c r="A18" s="58">
        <v>3</v>
      </c>
      <c r="B18" s="5" t="s">
        <v>19</v>
      </c>
      <c r="C18" s="6"/>
      <c r="D18" s="7"/>
      <c r="E18" s="8"/>
      <c r="F18" s="9">
        <f>F19+F22+F29+F34+F36</f>
        <v>4072280</v>
      </c>
      <c r="G18" s="9">
        <f>F18</f>
        <v>4072280</v>
      </c>
    </row>
    <row r="19" spans="1:7">
      <c r="A19" s="61"/>
      <c r="B19" s="34" t="s">
        <v>30</v>
      </c>
      <c r="C19" s="31"/>
      <c r="D19" s="11"/>
      <c r="E19" s="30">
        <f>E20+E21</f>
        <v>102500</v>
      </c>
      <c r="F19" s="30">
        <f>F20+F21</f>
        <v>175000</v>
      </c>
      <c r="G19" s="30">
        <f>G20+G21</f>
        <v>175000</v>
      </c>
    </row>
    <row r="20" spans="1:7">
      <c r="A20" s="62"/>
      <c r="B20" s="32" t="s">
        <v>29</v>
      </c>
      <c r="C20" s="33" t="s">
        <v>39</v>
      </c>
      <c r="D20" s="16">
        <v>1</v>
      </c>
      <c r="E20" s="17">
        <v>100000</v>
      </c>
      <c r="F20" s="17">
        <f>E20*D20</f>
        <v>100000</v>
      </c>
      <c r="G20" s="18">
        <f t="shared" ref="G20:G38" si="2">F20</f>
        <v>100000</v>
      </c>
    </row>
    <row r="21" spans="1:7" ht="26.4">
      <c r="A21" s="62"/>
      <c r="B21" s="32" t="s">
        <v>31</v>
      </c>
      <c r="C21" s="33" t="s">
        <v>32</v>
      </c>
      <c r="D21" s="16">
        <v>30</v>
      </c>
      <c r="E21" s="17">
        <v>2500</v>
      </c>
      <c r="F21" s="17">
        <f>E21*D21</f>
        <v>75000</v>
      </c>
      <c r="G21" s="18">
        <f t="shared" si="2"/>
        <v>75000</v>
      </c>
    </row>
    <row r="22" spans="1:7" ht="52.8">
      <c r="A22" s="61"/>
      <c r="B22" s="22" t="s">
        <v>34</v>
      </c>
      <c r="C22" s="21"/>
      <c r="D22" s="11"/>
      <c r="E22" s="12">
        <f>E23+E24+E25+E26+E27+E28</f>
        <v>439280</v>
      </c>
      <c r="F22" s="13">
        <f>F23+F24+F25+F26+F27+F28</f>
        <v>717280</v>
      </c>
      <c r="G22" s="13">
        <f t="shared" si="2"/>
        <v>717280</v>
      </c>
    </row>
    <row r="23" spans="1:7">
      <c r="A23" s="62"/>
      <c r="B23" s="36" t="s">
        <v>35</v>
      </c>
      <c r="C23" s="41" t="s">
        <v>40</v>
      </c>
      <c r="D23" s="27">
        <v>1</v>
      </c>
      <c r="E23" s="28">
        <f>300000</f>
        <v>300000</v>
      </c>
      <c r="F23" s="37">
        <f>E23</f>
        <v>300000</v>
      </c>
      <c r="G23" s="37">
        <f t="shared" si="2"/>
        <v>300000</v>
      </c>
    </row>
    <row r="24" spans="1:7">
      <c r="A24" s="62"/>
      <c r="B24" s="36" t="s">
        <v>36</v>
      </c>
      <c r="C24" s="41" t="s">
        <v>39</v>
      </c>
      <c r="D24" s="27">
        <v>1</v>
      </c>
      <c r="E24" s="28">
        <v>100000</v>
      </c>
      <c r="F24" s="37">
        <f>E24*D24</f>
        <v>100000</v>
      </c>
      <c r="G24" s="37">
        <f t="shared" si="2"/>
        <v>100000</v>
      </c>
    </row>
    <row r="25" spans="1:7" ht="30" customHeight="1">
      <c r="A25" s="62"/>
      <c r="B25" s="36" t="s">
        <v>43</v>
      </c>
      <c r="C25" s="33" t="s">
        <v>32</v>
      </c>
      <c r="D25" s="27">
        <v>60</v>
      </c>
      <c r="E25" s="28">
        <v>2500</v>
      </c>
      <c r="F25" s="37">
        <f>E25*D25</f>
        <v>150000</v>
      </c>
      <c r="G25" s="37">
        <f t="shared" si="2"/>
        <v>150000</v>
      </c>
    </row>
    <row r="26" spans="1:7" ht="27" customHeight="1">
      <c r="A26" s="62"/>
      <c r="B26" s="32" t="s">
        <v>37</v>
      </c>
      <c r="C26" s="33" t="s">
        <v>32</v>
      </c>
      <c r="D26" s="16">
        <v>30</v>
      </c>
      <c r="E26" s="17">
        <v>4000</v>
      </c>
      <c r="F26" s="39">
        <f>E26*D26</f>
        <v>120000</v>
      </c>
      <c r="G26" s="40">
        <f t="shared" si="2"/>
        <v>120000</v>
      </c>
    </row>
    <row r="27" spans="1:7" ht="26.4">
      <c r="A27" s="62"/>
      <c r="B27" s="32" t="s">
        <v>41</v>
      </c>
      <c r="C27" s="33" t="s">
        <v>42</v>
      </c>
      <c r="D27" s="16">
        <v>1</v>
      </c>
      <c r="E27" s="17">
        <v>32280</v>
      </c>
      <c r="F27" s="39">
        <f>E27*D27</f>
        <v>32280</v>
      </c>
      <c r="G27" s="40">
        <f t="shared" si="2"/>
        <v>32280</v>
      </c>
    </row>
    <row r="28" spans="1:7" ht="27.6" customHeight="1">
      <c r="A28" s="63"/>
      <c r="B28" s="38" t="s">
        <v>38</v>
      </c>
      <c r="C28" s="42" t="s">
        <v>32</v>
      </c>
      <c r="D28" s="43">
        <v>30</v>
      </c>
      <c r="E28" s="44">
        <v>500</v>
      </c>
      <c r="F28" s="17">
        <f>E28*D28</f>
        <v>15000</v>
      </c>
      <c r="G28" s="18">
        <f t="shared" si="2"/>
        <v>15000</v>
      </c>
    </row>
    <row r="29" spans="1:7">
      <c r="A29" s="64"/>
      <c r="B29" s="45" t="s">
        <v>44</v>
      </c>
      <c r="C29" s="23"/>
      <c r="D29" s="24"/>
      <c r="E29" s="25">
        <f>E30+E31+E32+E33</f>
        <v>287500</v>
      </c>
      <c r="F29" s="26">
        <f>F30+F31+F32+F33</f>
        <v>720000</v>
      </c>
      <c r="G29" s="26">
        <f t="shared" si="2"/>
        <v>720000</v>
      </c>
    </row>
    <row r="30" spans="1:7" ht="26.4">
      <c r="A30" s="35"/>
      <c r="B30" s="46" t="s">
        <v>45</v>
      </c>
      <c r="C30" s="33" t="s">
        <v>47</v>
      </c>
      <c r="D30" s="27">
        <v>2</v>
      </c>
      <c r="E30" s="28">
        <v>150000</v>
      </c>
      <c r="F30" s="37">
        <f>E30*D30</f>
        <v>300000</v>
      </c>
      <c r="G30" s="37">
        <f t="shared" si="2"/>
        <v>300000</v>
      </c>
    </row>
    <row r="31" spans="1:7" ht="26.4">
      <c r="A31" s="35"/>
      <c r="B31" s="38" t="s">
        <v>46</v>
      </c>
      <c r="C31" s="33" t="s">
        <v>48</v>
      </c>
      <c r="D31" s="27">
        <v>2</v>
      </c>
      <c r="E31" s="17">
        <v>100000</v>
      </c>
      <c r="F31" s="39">
        <f>E31*D31</f>
        <v>200000</v>
      </c>
      <c r="G31" s="40">
        <f t="shared" si="2"/>
        <v>200000</v>
      </c>
    </row>
    <row r="32" spans="1:7" ht="29.4" customHeight="1">
      <c r="A32" s="35"/>
      <c r="B32" s="46" t="s">
        <v>43</v>
      </c>
      <c r="C32" s="33" t="s">
        <v>32</v>
      </c>
      <c r="D32" s="27">
        <v>60</v>
      </c>
      <c r="E32" s="17">
        <v>2500</v>
      </c>
      <c r="F32" s="39">
        <f>E32*D32</f>
        <v>150000</v>
      </c>
      <c r="G32" s="40">
        <f t="shared" si="2"/>
        <v>150000</v>
      </c>
    </row>
    <row r="33" spans="1:7" ht="26.4">
      <c r="A33" s="35"/>
      <c r="B33" s="38" t="s">
        <v>41</v>
      </c>
      <c r="C33" s="33" t="s">
        <v>47</v>
      </c>
      <c r="D33" s="27">
        <v>2</v>
      </c>
      <c r="E33" s="28">
        <v>35000</v>
      </c>
      <c r="F33" s="39">
        <f>E33*D33</f>
        <v>70000</v>
      </c>
      <c r="G33" s="40">
        <f t="shared" si="2"/>
        <v>70000</v>
      </c>
    </row>
    <row r="34" spans="1:7">
      <c r="A34" s="64"/>
      <c r="B34" s="45" t="s">
        <v>49</v>
      </c>
      <c r="C34" s="23"/>
      <c r="D34" s="24"/>
      <c r="E34" s="25"/>
      <c r="F34" s="26">
        <f>F35</f>
        <v>660000</v>
      </c>
      <c r="G34" s="26">
        <f t="shared" si="2"/>
        <v>660000</v>
      </c>
    </row>
    <row r="35" spans="1:7" ht="39.6">
      <c r="A35" s="35"/>
      <c r="B35" s="47" t="s">
        <v>51</v>
      </c>
      <c r="C35" s="41" t="s">
        <v>50</v>
      </c>
      <c r="D35" s="27">
        <v>12</v>
      </c>
      <c r="E35" s="28">
        <v>55000</v>
      </c>
      <c r="F35" s="17">
        <f>E35*D35</f>
        <v>660000</v>
      </c>
      <c r="G35" s="18">
        <f t="shared" si="2"/>
        <v>660000</v>
      </c>
    </row>
    <row r="36" spans="1:7" ht="26.4">
      <c r="A36" s="64"/>
      <c r="B36" s="48" t="s">
        <v>53</v>
      </c>
      <c r="C36" s="23"/>
      <c r="D36" s="24"/>
      <c r="E36" s="25"/>
      <c r="F36" s="13">
        <f>F37</f>
        <v>1800000</v>
      </c>
      <c r="G36" s="13">
        <f t="shared" si="2"/>
        <v>1800000</v>
      </c>
    </row>
    <row r="37" spans="1:7" ht="39.6">
      <c r="A37" s="35"/>
      <c r="B37" s="49" t="s">
        <v>52</v>
      </c>
      <c r="C37" s="33" t="s">
        <v>54</v>
      </c>
      <c r="D37" s="16">
        <v>10</v>
      </c>
      <c r="E37" s="17">
        <v>180000</v>
      </c>
      <c r="F37" s="17">
        <f>E37*D37</f>
        <v>1800000</v>
      </c>
      <c r="G37" s="18">
        <f t="shared" si="2"/>
        <v>1800000</v>
      </c>
    </row>
    <row r="38" spans="1:7" ht="15.6">
      <c r="A38" s="109"/>
      <c r="B38" s="110"/>
      <c r="C38" s="110"/>
      <c r="D38" s="110"/>
      <c r="E38" s="110"/>
      <c r="F38" s="99">
        <f>F9+F18</f>
        <v>6033280</v>
      </c>
      <c r="G38" s="100">
        <f t="shared" si="2"/>
        <v>6033280</v>
      </c>
    </row>
    <row r="39" spans="1:7">
      <c r="A39" s="101" t="s">
        <v>56</v>
      </c>
      <c r="B39" s="102"/>
      <c r="C39" s="102"/>
      <c r="D39" s="102"/>
      <c r="E39" s="102"/>
      <c r="F39" s="102"/>
      <c r="G39" s="65"/>
    </row>
    <row r="40" spans="1:7" ht="15.6">
      <c r="A40" s="66"/>
      <c r="B40" s="66" t="s">
        <v>20</v>
      </c>
      <c r="C40" s="67"/>
      <c r="D40" s="66"/>
      <c r="E40" s="66"/>
      <c r="F40" s="66"/>
      <c r="G40" s="68"/>
    </row>
    <row r="41" spans="1:7" ht="15.6">
      <c r="A41" s="69" t="s">
        <v>21</v>
      </c>
      <c r="B41" s="69"/>
      <c r="C41" s="69"/>
      <c r="D41" s="69"/>
      <c r="E41" s="69"/>
      <c r="F41" s="69"/>
      <c r="G41" s="70"/>
    </row>
    <row r="42" spans="1:7" ht="15.6">
      <c r="A42" s="69"/>
      <c r="B42" s="53"/>
      <c r="C42" s="53"/>
      <c r="D42" s="53"/>
      <c r="E42" s="53"/>
      <c r="F42" s="53"/>
      <c r="G42" s="71"/>
    </row>
    <row r="43" spans="1:7" ht="15.6">
      <c r="A43" s="69" t="s">
        <v>22</v>
      </c>
      <c r="B43" s="69"/>
      <c r="C43" s="69"/>
      <c r="D43" s="69"/>
      <c r="E43" s="69"/>
      <c r="F43" s="69"/>
      <c r="G43" s="70"/>
    </row>
    <row r="44" spans="1:7" ht="15.6">
      <c r="A44" s="69"/>
      <c r="B44" s="69"/>
      <c r="C44" s="72"/>
      <c r="D44" s="69"/>
      <c r="E44" s="69"/>
      <c r="F44" s="69"/>
      <c r="G44" s="69"/>
    </row>
    <row r="45" spans="1:7" ht="15.6">
      <c r="A45" s="69" t="s">
        <v>58</v>
      </c>
      <c r="B45" s="69"/>
      <c r="C45" s="72"/>
      <c r="D45" s="69"/>
      <c r="E45" s="69"/>
      <c r="F45" s="69"/>
      <c r="G45" s="69"/>
    </row>
    <row r="46" spans="1:7" ht="15.6">
      <c r="A46" s="69"/>
      <c r="B46" s="69"/>
      <c r="C46" s="72"/>
      <c r="D46" s="69"/>
      <c r="E46" s="69"/>
      <c r="F46" s="69"/>
      <c r="G46" s="69"/>
    </row>
    <row r="47" spans="1:7" ht="15.6">
      <c r="A47" s="69" t="s">
        <v>23</v>
      </c>
      <c r="B47" s="69" t="s">
        <v>59</v>
      </c>
      <c r="C47" s="72"/>
      <c r="D47" s="69"/>
      <c r="E47" s="69"/>
      <c r="F47" s="69"/>
      <c r="G47" s="69"/>
    </row>
    <row r="48" spans="1:7" ht="15.6">
      <c r="A48" s="69"/>
      <c r="B48" s="69" t="s">
        <v>20</v>
      </c>
      <c r="C48" s="72"/>
      <c r="D48" s="69"/>
      <c r="E48" s="69"/>
      <c r="F48" s="69"/>
      <c r="G48" s="69"/>
    </row>
    <row r="49" spans="1:7" ht="15.6">
      <c r="A49" s="73" t="s">
        <v>60</v>
      </c>
      <c r="B49" s="53"/>
      <c r="C49" s="53"/>
      <c r="D49" s="74"/>
      <c r="E49" s="53"/>
      <c r="F49" s="53"/>
      <c r="G49" s="53"/>
    </row>
    <row r="50" spans="1:7" ht="15.6">
      <c r="A50" s="73" t="s">
        <v>63</v>
      </c>
      <c r="B50" s="73"/>
      <c r="C50" s="53"/>
      <c r="D50" s="53"/>
      <c r="E50" s="53"/>
      <c r="F50" s="53"/>
      <c r="G50" s="53"/>
    </row>
    <row r="51" spans="1:7" ht="15.6">
      <c r="A51" s="73" t="s">
        <v>24</v>
      </c>
      <c r="B51" s="53"/>
      <c r="C51" s="53"/>
      <c r="D51" s="53"/>
      <c r="E51" s="53"/>
      <c r="F51" s="53"/>
      <c r="G51" s="53"/>
    </row>
    <row r="52" spans="1:7" ht="15.6">
      <c r="A52" s="73" t="s">
        <v>25</v>
      </c>
      <c r="B52" s="73"/>
      <c r="C52" s="53"/>
      <c r="D52" s="53"/>
      <c r="E52" s="53"/>
      <c r="F52" s="53"/>
      <c r="G52" s="53"/>
    </row>
    <row r="53" spans="1:7">
      <c r="A53" s="53"/>
      <c r="B53" s="53"/>
      <c r="C53" s="53"/>
      <c r="D53" s="53"/>
      <c r="E53" s="53"/>
      <c r="F53" s="53"/>
      <c r="G53" s="53"/>
    </row>
  </sheetData>
  <mergeCells count="15">
    <mergeCell ref="E1:G1"/>
    <mergeCell ref="A2:G2"/>
    <mergeCell ref="A3:G3"/>
    <mergeCell ref="A4:G4"/>
    <mergeCell ref="A5:G5"/>
    <mergeCell ref="A39:F39"/>
    <mergeCell ref="F6:F7"/>
    <mergeCell ref="G6:G7"/>
    <mergeCell ref="A8:G8"/>
    <mergeCell ref="A38:E38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4" sqref="A4:G4"/>
    </sheetView>
  </sheetViews>
  <sheetFormatPr defaultColWidth="9" defaultRowHeight="14.4"/>
  <cols>
    <col min="1" max="1" width="4.21875" customWidth="1"/>
    <col min="2" max="2" width="23" customWidth="1"/>
    <col min="7" max="7" width="16.21875" customWidth="1"/>
  </cols>
  <sheetData>
    <row r="1" spans="1:7" ht="70.8" customHeight="1">
      <c r="A1" s="53"/>
      <c r="B1" s="54"/>
      <c r="C1" s="54"/>
      <c r="D1" s="112" t="s">
        <v>0</v>
      </c>
      <c r="E1" s="112"/>
      <c r="F1" s="112"/>
      <c r="G1" s="112"/>
    </row>
    <row r="2" spans="1:7" ht="15.6">
      <c r="A2" s="55"/>
      <c r="B2" s="56"/>
      <c r="C2" s="57"/>
      <c r="D2" s="56"/>
      <c r="E2" s="56"/>
      <c r="F2" s="56"/>
      <c r="G2" s="56"/>
    </row>
    <row r="3" spans="1:7" ht="15.6">
      <c r="A3" s="113" t="s">
        <v>61</v>
      </c>
      <c r="B3" s="113"/>
      <c r="C3" s="113"/>
      <c r="D3" s="113"/>
      <c r="E3" s="113"/>
      <c r="F3" s="113"/>
      <c r="G3" s="113"/>
    </row>
    <row r="4" spans="1:7" ht="15.6" customHeight="1">
      <c r="A4" s="114" t="s">
        <v>64</v>
      </c>
      <c r="B4" s="115"/>
      <c r="C4" s="115"/>
      <c r="D4" s="115"/>
      <c r="E4" s="115"/>
      <c r="F4" s="115"/>
      <c r="G4" s="115"/>
    </row>
    <row r="5" spans="1:7" ht="34.200000000000003" customHeight="1">
      <c r="A5" s="114" t="s">
        <v>26</v>
      </c>
      <c r="B5" s="115"/>
      <c r="C5" s="115"/>
      <c r="D5" s="115"/>
      <c r="E5" s="115"/>
      <c r="F5" s="115"/>
      <c r="G5" s="115"/>
    </row>
    <row r="6" spans="1:7" ht="14.4" customHeight="1">
      <c r="A6" s="116" t="s">
        <v>2</v>
      </c>
      <c r="B6" s="116"/>
      <c r="C6" s="116"/>
      <c r="D6" s="116"/>
      <c r="E6" s="116"/>
      <c r="F6" s="116"/>
      <c r="G6" s="116"/>
    </row>
    <row r="7" spans="1:7" ht="15.6" customHeight="1">
      <c r="A7" s="117" t="s">
        <v>55</v>
      </c>
      <c r="B7" s="118"/>
      <c r="C7" s="118"/>
      <c r="D7" s="118"/>
      <c r="E7" s="118"/>
      <c r="F7" s="118"/>
      <c r="G7" s="119"/>
    </row>
    <row r="8" spans="1:7" ht="33.6" customHeight="1">
      <c r="A8" s="1"/>
      <c r="B8" s="75" t="s">
        <v>10</v>
      </c>
      <c r="C8" s="76"/>
      <c r="D8" s="77">
        <v>7</v>
      </c>
      <c r="E8" s="78">
        <f>E9+E16</f>
        <v>391502.85714285716</v>
      </c>
      <c r="F8" s="79">
        <f>F9+F16</f>
        <v>791720</v>
      </c>
      <c r="G8" s="79">
        <f>G9+G16</f>
        <v>791720</v>
      </c>
    </row>
    <row r="9" spans="1:7" ht="27">
      <c r="A9" s="1"/>
      <c r="B9" s="80" t="s">
        <v>11</v>
      </c>
      <c r="C9" s="81"/>
      <c r="D9" s="82">
        <v>7</v>
      </c>
      <c r="E9" s="83">
        <f>E10+E11+E12+E13+E14+E15</f>
        <v>389760</v>
      </c>
      <c r="F9" s="84">
        <f>F10+F11+F12+F13+F14+F15</f>
        <v>779520</v>
      </c>
      <c r="G9" s="84">
        <f t="shared" ref="G9:G16" si="0">F9</f>
        <v>779520</v>
      </c>
    </row>
    <row r="10" spans="1:7">
      <c r="A10" s="1"/>
      <c r="B10" s="85" t="s">
        <v>12</v>
      </c>
      <c r="C10" s="86" t="s">
        <v>13</v>
      </c>
      <c r="D10" s="87">
        <v>2</v>
      </c>
      <c r="E10" s="88">
        <v>100000</v>
      </c>
      <c r="F10" s="88">
        <f t="shared" ref="F10:F15" si="1">E10*D10</f>
        <v>200000</v>
      </c>
      <c r="G10" s="89">
        <f t="shared" si="0"/>
        <v>200000</v>
      </c>
    </row>
    <row r="11" spans="1:7">
      <c r="A11" s="1"/>
      <c r="B11" s="85" t="s">
        <v>27</v>
      </c>
      <c r="C11" s="86" t="s">
        <v>13</v>
      </c>
      <c r="D11" s="87">
        <v>2</v>
      </c>
      <c r="E11" s="88">
        <v>90000</v>
      </c>
      <c r="F11" s="88">
        <f t="shared" si="1"/>
        <v>180000</v>
      </c>
      <c r="G11" s="89">
        <f t="shared" si="0"/>
        <v>180000</v>
      </c>
    </row>
    <row r="12" spans="1:7">
      <c r="A12" s="1"/>
      <c r="B12" s="85" t="s">
        <v>28</v>
      </c>
      <c r="C12" s="86" t="s">
        <v>13</v>
      </c>
      <c r="D12" s="87">
        <v>2</v>
      </c>
      <c r="E12" s="88">
        <v>90000</v>
      </c>
      <c r="F12" s="88">
        <f t="shared" si="1"/>
        <v>180000</v>
      </c>
      <c r="G12" s="89">
        <f t="shared" si="0"/>
        <v>180000</v>
      </c>
    </row>
    <row r="13" spans="1:7">
      <c r="A13" s="1"/>
      <c r="B13" s="85" t="s">
        <v>14</v>
      </c>
      <c r="C13" s="86" t="s">
        <v>13</v>
      </c>
      <c r="D13" s="87">
        <v>2</v>
      </c>
      <c r="E13" s="88">
        <v>70000</v>
      </c>
      <c r="F13" s="88">
        <f t="shared" si="1"/>
        <v>140000</v>
      </c>
      <c r="G13" s="89">
        <f t="shared" si="0"/>
        <v>140000</v>
      </c>
    </row>
    <row r="14" spans="1:7" ht="27">
      <c r="A14" s="1"/>
      <c r="B14" s="90" t="s">
        <v>15</v>
      </c>
      <c r="C14" s="91" t="s">
        <v>13</v>
      </c>
      <c r="D14" s="87">
        <v>2</v>
      </c>
      <c r="E14" s="88">
        <v>29260</v>
      </c>
      <c r="F14" s="88">
        <f t="shared" si="1"/>
        <v>58520</v>
      </c>
      <c r="G14" s="89">
        <f t="shared" si="0"/>
        <v>58520</v>
      </c>
    </row>
    <row r="15" spans="1:7" ht="53.4">
      <c r="A15" s="1"/>
      <c r="B15" s="92" t="s">
        <v>16</v>
      </c>
      <c r="C15" s="91" t="s">
        <v>13</v>
      </c>
      <c r="D15" s="87">
        <v>2</v>
      </c>
      <c r="E15" s="88">
        <v>10500</v>
      </c>
      <c r="F15" s="88">
        <f t="shared" si="1"/>
        <v>21000</v>
      </c>
      <c r="G15" s="89">
        <f t="shared" si="0"/>
        <v>21000</v>
      </c>
    </row>
    <row r="16" spans="1:7">
      <c r="A16" s="1"/>
      <c r="B16" s="90" t="s">
        <v>17</v>
      </c>
      <c r="C16" s="91" t="s">
        <v>18</v>
      </c>
      <c r="D16" s="87">
        <v>2</v>
      </c>
      <c r="E16" s="88">
        <f>F16/7</f>
        <v>1742.8571428571429</v>
      </c>
      <c r="F16" s="88">
        <v>12200</v>
      </c>
      <c r="G16" s="89">
        <f t="shared" si="0"/>
        <v>12200</v>
      </c>
    </row>
    <row r="17" spans="1:7">
      <c r="A17" s="50"/>
      <c r="B17" s="50" t="s">
        <v>19</v>
      </c>
      <c r="C17" s="50"/>
      <c r="D17" s="50"/>
      <c r="E17" s="50"/>
      <c r="F17" s="51">
        <f>F18</f>
        <v>175000</v>
      </c>
      <c r="G17" s="51">
        <f>G18</f>
        <v>175000</v>
      </c>
    </row>
    <row r="18" spans="1:7">
      <c r="A18" s="2"/>
      <c r="B18" s="93" t="s">
        <v>30</v>
      </c>
      <c r="C18" s="94"/>
      <c r="D18" s="82"/>
      <c r="E18" s="83">
        <f>E19+E20</f>
        <v>102500</v>
      </c>
      <c r="F18" s="83">
        <f>F19+F20</f>
        <v>175000</v>
      </c>
      <c r="G18" s="83">
        <f>G19+G20</f>
        <v>175000</v>
      </c>
    </row>
    <row r="19" spans="1:7">
      <c r="A19" s="3"/>
      <c r="B19" s="95" t="s">
        <v>29</v>
      </c>
      <c r="C19" s="96" t="s">
        <v>39</v>
      </c>
      <c r="D19" s="87">
        <v>1</v>
      </c>
      <c r="E19" s="88">
        <v>100000</v>
      </c>
      <c r="F19" s="88">
        <f>E19*D19</f>
        <v>100000</v>
      </c>
      <c r="G19" s="89">
        <f>F19</f>
        <v>100000</v>
      </c>
    </row>
    <row r="20" spans="1:7" ht="40.200000000000003">
      <c r="A20" s="3"/>
      <c r="B20" s="32" t="s">
        <v>31</v>
      </c>
      <c r="C20" s="96" t="s">
        <v>32</v>
      </c>
      <c r="D20" s="87">
        <v>30</v>
      </c>
      <c r="E20" s="88">
        <v>2500</v>
      </c>
      <c r="F20" s="88">
        <f>E20*D20</f>
        <v>75000</v>
      </c>
      <c r="G20" s="89">
        <f>F20</f>
        <v>75000</v>
      </c>
    </row>
    <row r="21" spans="1:7" ht="15.6">
      <c r="A21" s="120"/>
      <c r="B21" s="121"/>
      <c r="C21" s="121"/>
      <c r="D21" s="121"/>
      <c r="E21" s="122"/>
      <c r="F21" s="97"/>
      <c r="G21" s="98">
        <f>G8+G17</f>
        <v>966720</v>
      </c>
    </row>
    <row r="22" spans="1:7">
      <c r="A22" s="101" t="s">
        <v>57</v>
      </c>
      <c r="B22" s="102"/>
      <c r="C22" s="102"/>
      <c r="D22" s="102"/>
      <c r="E22" s="102"/>
      <c r="F22" s="102"/>
    </row>
    <row r="23" spans="1:7" ht="15.6">
      <c r="A23" s="66"/>
      <c r="B23" s="66" t="s">
        <v>20</v>
      </c>
      <c r="C23" s="67"/>
      <c r="D23" s="66"/>
      <c r="E23" s="66"/>
      <c r="F23" s="66"/>
    </row>
    <row r="24" spans="1:7" ht="15.6">
      <c r="A24" s="69" t="s">
        <v>21</v>
      </c>
      <c r="B24" s="69"/>
      <c r="C24" s="69"/>
      <c r="D24" s="69"/>
      <c r="E24" s="69"/>
      <c r="F24" s="69"/>
    </row>
    <row r="25" spans="1:7" ht="15.6">
      <c r="A25" s="69"/>
      <c r="B25" s="53"/>
      <c r="C25" s="53"/>
      <c r="D25" s="53"/>
      <c r="E25" s="53"/>
      <c r="F25" s="53"/>
    </row>
    <row r="26" spans="1:7" ht="15.6">
      <c r="A26" s="69" t="s">
        <v>22</v>
      </c>
      <c r="B26" s="69"/>
      <c r="C26" s="69"/>
      <c r="D26" s="69"/>
      <c r="E26" s="69"/>
      <c r="F26" s="69"/>
    </row>
    <row r="27" spans="1:7" ht="15.6">
      <c r="A27" s="69"/>
      <c r="B27" s="69"/>
      <c r="C27" s="72"/>
      <c r="D27" s="69"/>
      <c r="E27" s="69"/>
      <c r="F27" s="69"/>
    </row>
    <row r="28" spans="1:7" ht="15.6">
      <c r="A28" s="69" t="s">
        <v>58</v>
      </c>
      <c r="B28" s="69"/>
      <c r="C28" s="72"/>
      <c r="D28" s="69"/>
      <c r="E28" s="69"/>
      <c r="F28" s="69"/>
    </row>
    <row r="29" spans="1:7" ht="15.6">
      <c r="A29" s="69" t="s">
        <v>62</v>
      </c>
      <c r="B29" s="69" t="s">
        <v>59</v>
      </c>
      <c r="C29" s="72"/>
      <c r="D29" s="69"/>
      <c r="E29" s="69"/>
      <c r="F29" s="69"/>
    </row>
    <row r="30" spans="1:7" ht="15.6">
      <c r="A30" s="69"/>
      <c r="B30" s="69" t="s">
        <v>20</v>
      </c>
      <c r="C30" s="72"/>
      <c r="D30" s="69"/>
      <c r="E30" s="69"/>
      <c r="F30" s="69"/>
    </row>
    <row r="31" spans="1:7" ht="15.6">
      <c r="A31" s="73" t="s">
        <v>60</v>
      </c>
      <c r="B31" s="53"/>
      <c r="C31" s="53"/>
      <c r="D31" s="74"/>
      <c r="E31" s="53"/>
      <c r="F31" s="53"/>
    </row>
    <row r="32" spans="1:7" ht="15.6">
      <c r="A32" s="73" t="s">
        <v>63</v>
      </c>
      <c r="B32" s="73"/>
      <c r="C32" s="53"/>
      <c r="D32" s="53"/>
      <c r="E32" s="53"/>
      <c r="F32" s="53"/>
    </row>
    <row r="33" spans="1:6" ht="15.6">
      <c r="A33" s="73" t="s">
        <v>24</v>
      </c>
      <c r="B33" s="53"/>
      <c r="C33" s="53"/>
      <c r="D33" s="53"/>
      <c r="E33" s="53"/>
      <c r="F33" s="53"/>
    </row>
    <row r="34" spans="1:6" ht="15.6">
      <c r="A34" s="73" t="s">
        <v>25</v>
      </c>
      <c r="B34" s="73"/>
      <c r="C34" s="53"/>
      <c r="D34" s="53"/>
      <c r="E34" s="53"/>
      <c r="F34" s="53"/>
    </row>
  </sheetData>
  <mergeCells count="8">
    <mergeCell ref="A22:F22"/>
    <mergeCell ref="A7:G7"/>
    <mergeCell ref="A21:E21"/>
    <mergeCell ref="D1:G1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2023 </vt:lpstr>
      <vt:lpstr>Бюджет 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2023-07-13T09:53:47Z</cp:lastPrinted>
  <dcterms:created xsi:type="dcterms:W3CDTF">2006-09-16T00:00:00Z</dcterms:created>
  <dcterms:modified xsi:type="dcterms:W3CDTF">2023-09-01T06:38:38Z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6E368FC6EF7A4756A6F55B00FBCB622A</vt:lpwstr>
  </property>
  <property fmtid="{D5CDD505-2E9C-101B-9397-08002B2CF9AE}" pid="3" name="KSOProductBuildVer">
    <vt:lpwstr>1049-11.2.0.11219</vt:lpwstr>
  </property>
</Properties>
</file>