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2023\ГАМО\Договор\"/>
    </mc:Choice>
  </mc:AlternateContent>
  <bookViews>
    <workbookView xWindow="0" yWindow="0" windowWidth="23040" windowHeight="804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H39" i="1" s="1"/>
  <c r="F38" i="1"/>
  <c r="H38" i="1" s="1"/>
  <c r="F37" i="1"/>
  <c r="H35" i="1"/>
  <c r="F34" i="1"/>
  <c r="H34" i="1" s="1"/>
  <c r="F33" i="1"/>
  <c r="F32" i="1"/>
  <c r="H32" i="1" s="1"/>
  <c r="F31" i="1"/>
  <c r="H31" i="1" s="1"/>
  <c r="F29" i="1"/>
  <c r="H29" i="1" s="1"/>
  <c r="F28" i="1"/>
  <c r="H28" i="1" s="1"/>
  <c r="F27" i="1"/>
  <c r="H27" i="1" s="1"/>
  <c r="F26" i="1"/>
  <c r="H26" i="1" s="1"/>
  <c r="F25" i="1"/>
  <c r="H22" i="1"/>
  <c r="F21" i="1"/>
  <c r="H21" i="1" s="1"/>
  <c r="F20" i="1"/>
  <c r="H20" i="1" s="1"/>
  <c r="F19" i="1"/>
  <c r="H19" i="1" s="1"/>
  <c r="F18" i="1"/>
  <c r="H18" i="1" s="1"/>
  <c r="E17" i="1"/>
  <c r="F17" i="1" s="1"/>
  <c r="H17" i="1" s="1"/>
  <c r="E16" i="1"/>
  <c r="F16" i="1" s="1"/>
  <c r="H16" i="1" s="1"/>
  <c r="E15" i="1"/>
  <c r="F15" i="1" s="1"/>
  <c r="H15" i="1" s="1"/>
  <c r="E14" i="1"/>
  <c r="F14" i="1" s="1"/>
  <c r="H14" i="1" s="1"/>
  <c r="E13" i="1"/>
  <c r="F13" i="1" s="1"/>
  <c r="H13" i="1" s="1"/>
  <c r="E12" i="1"/>
  <c r="F12" i="1" s="1"/>
  <c r="F36" i="1" l="1"/>
  <c r="H36" i="1" s="1"/>
  <c r="F30" i="1"/>
  <c r="H30" i="1" s="1"/>
  <c r="F24" i="1"/>
  <c r="H24" i="1" s="1"/>
  <c r="F11" i="1"/>
  <c r="H12" i="1"/>
  <c r="H37" i="1"/>
  <c r="H25" i="1"/>
  <c r="H33" i="1"/>
  <c r="F23" i="1" l="1"/>
  <c r="H23" i="1" s="1"/>
  <c r="F10" i="1"/>
  <c r="H11" i="1"/>
  <c r="H10" i="1" l="1"/>
  <c r="F40" i="1"/>
  <c r="H40" i="1" s="1"/>
  <c r="G40" i="1"/>
</calcChain>
</file>

<file path=xl/sharedStrings.xml><?xml version="1.0" encoding="utf-8"?>
<sst xmlns="http://schemas.openxmlformats.org/spreadsheetml/2006/main" count="81" uniqueCount="58">
  <si>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</si>
  <si>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</si>
  <si>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</si>
  <si>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</si>
  <si>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</si>
  <si>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</si>
  <si>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</si>
  <si>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</si>
  <si>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</si>
  <si>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</si>
  <si>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</si>
  <si>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</si>
  <si>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</si>
  <si>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</si>
  <si>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</si>
  <si>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</si>
  <si>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Менеджер Депаратмента управления проектами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</si>
  <si>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</si>
  <si>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</si>
  <si>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</si>
  <si>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и.о Председателя Правления</t>
  </si>
  <si>
    <t>______________  А.Б. Рахимжанов</t>
  </si>
  <si>
    <t>______________  Шамшадинова С.С.</t>
  </si>
  <si>
    <t>______________ Молдашева А.Е.</t>
  </si>
  <si>
    <t>Административные расходы:</t>
  </si>
  <si>
    <t>Заработная плата, в том числе:</t>
  </si>
  <si>
    <t xml:space="preserve">Директор </t>
  </si>
  <si>
    <t>мес.</t>
  </si>
  <si>
    <t>Координатор проекта</t>
  </si>
  <si>
    <t>Бухгалтер</t>
  </si>
  <si>
    <t>Ассистент координатора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</si>
  <si>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</si>
  <si>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</si>
  <si>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</si>
  <si>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почтовой связи</t>
  </si>
  <si>
    <t>Канцелярские товары</t>
  </si>
  <si>
    <t xml:space="preserve">Содержание и обслуживание служебного помещения </t>
  </si>
  <si>
    <t>Материально-техническое обеспечение:</t>
  </si>
  <si>
    <t>Прямые расходы:</t>
  </si>
  <si>
    <t>Мероприятие 1. Создание рабочего кабинета для НПО</t>
  </si>
  <si>
    <t>Ноутбук</t>
  </si>
  <si>
    <t>шт</t>
  </si>
  <si>
    <t>Принтер</t>
  </si>
  <si>
    <t>Модем для интернета</t>
  </si>
  <si>
    <t>Услуги интернет связи</t>
  </si>
  <si>
    <t>Услуги обучения СММ</t>
  </si>
  <si>
    <t>услуга</t>
  </si>
  <si>
    <t>Мероприятие 2. Оснащение кабинета для проведения обучающих мероприятий НПО</t>
  </si>
  <si>
    <t>Мероприятие 3. Координация мероприятий НПО</t>
  </si>
  <si>
    <t>Мероприятие 4.  Проведение имиджевых мероприятий НПО</t>
  </si>
  <si>
    <t>Съемка и монтаж подкастов</t>
  </si>
  <si>
    <t>Съемка и монтаж рилсов</t>
  </si>
  <si>
    <t>Таргет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</si>
  <si>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Объединение юридических лиц в форме ассоциации «Гражданский Альянс Мангистауской области по вопросам развития общества»</t>
    </r>
  </si>
  <si>
    <t xml:space="preserve"> Руководитель организации _________________ Ахметова Ж.А.</t>
  </si>
  <si>
    <r>
      <t xml:space="preserve">Тема гранта: </t>
    </r>
    <r>
      <rPr>
        <sz val="14"/>
        <color theme="1"/>
        <rFont val="Times New Roman"/>
        <family val="1"/>
        <charset val="204"/>
      </rPr>
      <t>«Гражданский центр Мангистауской области»</t>
    </r>
  </si>
  <si>
    <r>
      <t>Сумма гранта:</t>
    </r>
    <r>
      <rPr>
        <sz val="14"/>
        <color theme="1"/>
        <rFont val="Times New Roman"/>
        <family val="1"/>
        <charset val="204"/>
      </rPr>
      <t xml:space="preserve"> 7 494 574 тенге (семь миллионов четыреста девяносто четыре тысячи пятьсот семьдесят четыре) тенге</t>
    </r>
  </si>
  <si>
    <t>Приложение № 2 
к Договору о предоставлении государственного гранта 
от «__» ________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</si>
</sst>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40;&#1052;&#1054;/Documents/+&#1056;&#1072;&#1073;&#1086;&#1095;&#1080;&#1077;%20&#1087;&#1072;&#1087;&#1082;&#1080;_2023/&#1050;&#1086;&#1074;&#1086;&#1088;&#1082;&#1080;&#1085;&#1075;_&#1055;&#1088;&#1086;&#1077;&#1082;&#1090;%20&#1062;&#1055;&#1043;&#1048;_23/&#1050;&#1086;&#1074;&#1086;&#1088;&#1082;&#1080;&#1085;&#1075;_&#1062;&#1055;&#1043;&#1048;_2023_&#1086;&#1082;&#1086;&#1085;&#1095;&#1072;&#1090;&#1077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асшифровка зп_9"/>
      <sheetName val="Смета_оконч. "/>
    </sheetNames>
    <sheetDataSet>
      <sheetData sheetId="0">
        <row r="3">
          <cell r="C3">
            <v>145000</v>
          </cell>
          <cell r="D3">
            <v>160000</v>
          </cell>
          <cell r="E3">
            <v>145000</v>
          </cell>
          <cell r="H3">
            <v>90000</v>
          </cell>
        </row>
        <row r="7">
          <cell r="I7">
            <v>16200</v>
          </cell>
        </row>
        <row r="8">
          <cell r="K8">
            <v>45144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zoomScale="85" zoomScaleNormal="50" zoomScaleSheetLayoutView="85" workbookViewId="0">
      <selection sqref="A1:H1"/>
    </sheetView>
  </sheetViews>
  <sheetFormatPr defaultRowHeight="14.4" x14ac:dyDescent="0.3"/>
  <cols>
    <col min="1" max="1" width="5.886718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1" spans="1:8" ht="53.25" customHeight="1" x14ac:dyDescent="0.3">
      <c r="A1" s="27" t="s">
        <v>57</v>
      </c>
      <c r="B1" s="27"/>
      <c r="C1" s="27"/>
      <c r="D1" s="27"/>
      <c r="E1" s="27"/>
      <c r="F1" s="27"/>
      <c r="G1" s="27"/>
      <c r="H1" s="27"/>
    </row>
    <row r="2" spans="1:8" ht="15.6" x14ac:dyDescent="0.3">
      <c r="A2" s="1"/>
    </row>
    <row r="3" spans="1:8" ht="17.399999999999999" x14ac:dyDescent="0.3">
      <c r="A3" s="28" t="s">
        <v>0</v>
      </c>
      <c r="B3" s="28"/>
      <c r="C3" s="28"/>
      <c r="D3" s="28"/>
      <c r="E3" s="28"/>
      <c r="F3" s="28"/>
      <c r="G3" s="28"/>
      <c r="H3" s="28"/>
    </row>
    <row r="4" spans="1:8" ht="17.399999999999999" x14ac:dyDescent="0.3">
      <c r="A4" s="2"/>
      <c r="B4" s="11" t="s">
        <v>18</v>
      </c>
    </row>
    <row r="5" spans="1:8" ht="31.8" customHeight="1" x14ac:dyDescent="0.3">
      <c r="A5" s="29" t="s">
        <v>53</v>
      </c>
      <c r="B5" s="29"/>
      <c r="C5" s="29"/>
      <c r="D5" s="29"/>
      <c r="E5" s="29"/>
      <c r="F5" s="29"/>
      <c r="G5" s="29"/>
      <c r="H5" s="29"/>
    </row>
    <row r="6" spans="1:8" ht="18" x14ac:dyDescent="0.3">
      <c r="A6" s="30" t="s">
        <v>55</v>
      </c>
      <c r="B6" s="30"/>
      <c r="C6" s="30"/>
      <c r="D6" s="30"/>
      <c r="E6" s="30"/>
      <c r="F6" s="30"/>
      <c r="G6" s="30"/>
      <c r="H6" s="30"/>
    </row>
    <row r="7" spans="1:8" ht="18" x14ac:dyDescent="0.3">
      <c r="A7" s="31" t="s">
        <v>56</v>
      </c>
      <c r="B7" s="31"/>
      <c r="C7" s="31"/>
      <c r="D7" s="31"/>
      <c r="E7" s="31"/>
      <c r="F7" s="31"/>
      <c r="G7" s="31"/>
      <c r="H7" s="31"/>
    </row>
    <row r="8" spans="1:8" ht="31.5" customHeight="1" x14ac:dyDescent="0.3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/>
    </row>
    <row r="9" spans="1:8" ht="52.2" x14ac:dyDescent="0.3">
      <c r="A9" s="26"/>
      <c r="B9" s="26"/>
      <c r="C9" s="26"/>
      <c r="D9" s="26"/>
      <c r="E9" s="26"/>
      <c r="F9" s="26"/>
      <c r="G9" s="10" t="s">
        <v>15</v>
      </c>
      <c r="H9" s="10" t="s">
        <v>8</v>
      </c>
    </row>
    <row r="10" spans="1:8" ht="15.6" x14ac:dyDescent="0.3">
      <c r="A10" s="12">
        <v>1</v>
      </c>
      <c r="B10" s="13" t="s">
        <v>24</v>
      </c>
      <c r="C10" s="14"/>
      <c r="D10" s="14"/>
      <c r="E10" s="14"/>
      <c r="F10" s="15">
        <f>F11+SUM(F16:F21)</f>
        <v>4530574</v>
      </c>
      <c r="G10" s="15"/>
      <c r="H10" s="15">
        <f>F10</f>
        <v>4530574</v>
      </c>
    </row>
    <row r="11" spans="1:8" ht="15.6" x14ac:dyDescent="0.3">
      <c r="A11" s="14"/>
      <c r="B11" s="14" t="s">
        <v>25</v>
      </c>
      <c r="C11" s="14"/>
      <c r="D11" s="14"/>
      <c r="E11" s="14"/>
      <c r="F11" s="16">
        <f>SUM(F12:F15)</f>
        <v>3780000</v>
      </c>
      <c r="G11" s="16"/>
      <c r="H11" s="16">
        <f>F11</f>
        <v>3780000</v>
      </c>
    </row>
    <row r="12" spans="1:8" ht="15.6" x14ac:dyDescent="0.3">
      <c r="A12" s="14"/>
      <c r="B12" s="14" t="s">
        <v>26</v>
      </c>
      <c r="C12" s="17" t="s">
        <v>27</v>
      </c>
      <c r="D12" s="17">
        <v>7</v>
      </c>
      <c r="E12" s="18">
        <f>'[1] Расшифровка зп_9'!C3</f>
        <v>145000</v>
      </c>
      <c r="F12" s="18">
        <f>D12*E12</f>
        <v>1015000</v>
      </c>
      <c r="G12" s="19"/>
      <c r="H12" s="18">
        <f t="shared" ref="H12:H40" si="0">F12</f>
        <v>1015000</v>
      </c>
    </row>
    <row r="13" spans="1:8" ht="15.6" x14ac:dyDescent="0.3">
      <c r="A13" s="14"/>
      <c r="B13" s="20" t="s">
        <v>28</v>
      </c>
      <c r="C13" s="17" t="s">
        <v>27</v>
      </c>
      <c r="D13" s="17">
        <v>7</v>
      </c>
      <c r="E13" s="18">
        <f>'[1] Расшифровка зп_9'!D3</f>
        <v>160000</v>
      </c>
      <c r="F13" s="18">
        <f t="shared" ref="F13:F15" si="1">D13*E13</f>
        <v>1120000</v>
      </c>
      <c r="G13" s="19"/>
      <c r="H13" s="18">
        <f t="shared" si="0"/>
        <v>1120000</v>
      </c>
    </row>
    <row r="14" spans="1:8" ht="15.6" x14ac:dyDescent="0.3">
      <c r="A14" s="14"/>
      <c r="B14" s="20" t="s">
        <v>29</v>
      </c>
      <c r="C14" s="17" t="s">
        <v>27</v>
      </c>
      <c r="D14" s="17">
        <v>7</v>
      </c>
      <c r="E14" s="18">
        <f>'[1] Расшифровка зп_9'!E3</f>
        <v>145000</v>
      </c>
      <c r="F14" s="18">
        <f t="shared" si="1"/>
        <v>1015000</v>
      </c>
      <c r="G14" s="19"/>
      <c r="H14" s="18">
        <f t="shared" si="0"/>
        <v>1015000</v>
      </c>
    </row>
    <row r="15" spans="1:8" ht="15.6" x14ac:dyDescent="0.3">
      <c r="A15" s="14"/>
      <c r="B15" s="20" t="s">
        <v>30</v>
      </c>
      <c r="C15" s="17" t="s">
        <v>27</v>
      </c>
      <c r="D15" s="17">
        <v>7</v>
      </c>
      <c r="E15" s="18">
        <f>'[1] Расшифровка зп_9'!H3</f>
        <v>90000</v>
      </c>
      <c r="F15" s="18">
        <f t="shared" si="1"/>
        <v>630000</v>
      </c>
      <c r="G15" s="19"/>
      <c r="H15" s="18">
        <f t="shared" si="0"/>
        <v>630000</v>
      </c>
    </row>
    <row r="16" spans="1:8" ht="31.2" x14ac:dyDescent="0.3">
      <c r="A16" s="21"/>
      <c r="B16" s="22" t="s">
        <v>31</v>
      </c>
      <c r="C16" s="23" t="s">
        <v>27</v>
      </c>
      <c r="D16" s="23">
        <v>7</v>
      </c>
      <c r="E16" s="24">
        <f>'[1] Расшифровка зп_9'!K8</f>
        <v>45144</v>
      </c>
      <c r="F16" s="24">
        <f>D16*E16-44626</f>
        <v>271382</v>
      </c>
      <c r="G16" s="19"/>
      <c r="H16" s="24">
        <f t="shared" si="0"/>
        <v>271382</v>
      </c>
    </row>
    <row r="17" spans="1:8" ht="31.2" x14ac:dyDescent="0.3">
      <c r="A17" s="14"/>
      <c r="B17" s="14" t="s">
        <v>32</v>
      </c>
      <c r="C17" s="17" t="s">
        <v>27</v>
      </c>
      <c r="D17" s="17">
        <v>7</v>
      </c>
      <c r="E17" s="18">
        <f>'[1] Расшифровка зп_9'!I7</f>
        <v>16200</v>
      </c>
      <c r="F17" s="18">
        <f>D17*E17-17200</f>
        <v>96200</v>
      </c>
      <c r="G17" s="19"/>
      <c r="H17" s="18">
        <f t="shared" si="0"/>
        <v>96200</v>
      </c>
    </row>
    <row r="18" spans="1:8" ht="15.6" x14ac:dyDescent="0.3">
      <c r="A18" s="14"/>
      <c r="B18" s="14" t="s">
        <v>33</v>
      </c>
      <c r="C18" s="17" t="s">
        <v>27</v>
      </c>
      <c r="D18" s="17">
        <v>7</v>
      </c>
      <c r="E18" s="18">
        <v>6129</v>
      </c>
      <c r="F18" s="18">
        <f t="shared" ref="F18:F21" si="2">D18*E18</f>
        <v>42903</v>
      </c>
      <c r="G18" s="19"/>
      <c r="H18" s="18">
        <f t="shared" si="0"/>
        <v>42903</v>
      </c>
    </row>
    <row r="19" spans="1:8" ht="15.6" x14ac:dyDescent="0.3">
      <c r="A19" s="14"/>
      <c r="B19" s="14" t="s">
        <v>34</v>
      </c>
      <c r="C19" s="17" t="s">
        <v>27</v>
      </c>
      <c r="D19" s="17">
        <v>7</v>
      </c>
      <c r="E19" s="18">
        <v>6000</v>
      </c>
      <c r="F19" s="18">
        <f t="shared" si="2"/>
        <v>42000</v>
      </c>
      <c r="G19" s="19"/>
      <c r="H19" s="18">
        <f t="shared" si="0"/>
        <v>42000</v>
      </c>
    </row>
    <row r="20" spans="1:8" ht="15.6" x14ac:dyDescent="0.3">
      <c r="A20" s="14"/>
      <c r="B20" s="14" t="s">
        <v>35</v>
      </c>
      <c r="C20" s="17" t="s">
        <v>27</v>
      </c>
      <c r="D20" s="17">
        <v>6</v>
      </c>
      <c r="E20" s="18">
        <v>8000</v>
      </c>
      <c r="F20" s="18">
        <f t="shared" si="2"/>
        <v>48000</v>
      </c>
      <c r="G20" s="19"/>
      <c r="H20" s="18">
        <f t="shared" si="0"/>
        <v>48000</v>
      </c>
    </row>
    <row r="21" spans="1:8" ht="31.2" x14ac:dyDescent="0.3">
      <c r="A21" s="14"/>
      <c r="B21" s="14" t="s">
        <v>36</v>
      </c>
      <c r="C21" s="17" t="s">
        <v>27</v>
      </c>
      <c r="D21" s="17">
        <v>3</v>
      </c>
      <c r="E21" s="18">
        <v>83363</v>
      </c>
      <c r="F21" s="18">
        <f t="shared" si="2"/>
        <v>250089</v>
      </c>
      <c r="G21" s="25"/>
      <c r="H21" s="18">
        <f t="shared" si="0"/>
        <v>250089</v>
      </c>
    </row>
    <row r="22" spans="1:8" ht="31.2" x14ac:dyDescent="0.3">
      <c r="A22" s="12">
        <v>2</v>
      </c>
      <c r="B22" s="13" t="s">
        <v>37</v>
      </c>
      <c r="C22" s="14"/>
      <c r="D22" s="14"/>
      <c r="E22" s="14"/>
      <c r="F22" s="15">
        <v>0</v>
      </c>
      <c r="G22" s="19"/>
      <c r="H22" s="15">
        <f t="shared" si="0"/>
        <v>0</v>
      </c>
    </row>
    <row r="23" spans="1:8" ht="15.6" x14ac:dyDescent="0.3">
      <c r="A23" s="12">
        <v>3</v>
      </c>
      <c r="B23" s="13" t="s">
        <v>38</v>
      </c>
      <c r="C23" s="14"/>
      <c r="D23" s="14"/>
      <c r="E23" s="14"/>
      <c r="F23" s="15">
        <f>F24+F30+F35+F36</f>
        <v>2964000</v>
      </c>
      <c r="G23" s="19"/>
      <c r="H23" s="15">
        <f t="shared" si="0"/>
        <v>2964000</v>
      </c>
    </row>
    <row r="24" spans="1:8" ht="31.2" x14ac:dyDescent="0.3">
      <c r="A24" s="14"/>
      <c r="B24" s="13" t="s">
        <v>39</v>
      </c>
      <c r="C24" s="14"/>
      <c r="D24" s="14"/>
      <c r="E24" s="14"/>
      <c r="F24" s="15">
        <f>SUM(F25:F29)</f>
        <v>1642000</v>
      </c>
      <c r="G24" s="19"/>
      <c r="H24" s="15">
        <f t="shared" si="0"/>
        <v>1642000</v>
      </c>
    </row>
    <row r="25" spans="1:8" ht="15.6" x14ac:dyDescent="0.3">
      <c r="A25" s="14"/>
      <c r="B25" s="14" t="s">
        <v>40</v>
      </c>
      <c r="C25" s="17" t="s">
        <v>41</v>
      </c>
      <c r="D25" s="17">
        <v>3</v>
      </c>
      <c r="E25" s="18">
        <v>280000</v>
      </c>
      <c r="F25" s="16">
        <f>D25*E25</f>
        <v>840000</v>
      </c>
      <c r="G25" s="19"/>
      <c r="H25" s="16">
        <f t="shared" si="0"/>
        <v>840000</v>
      </c>
    </row>
    <row r="26" spans="1:8" ht="15.6" x14ac:dyDescent="0.3">
      <c r="A26" s="14"/>
      <c r="B26" s="14" t="s">
        <v>42</v>
      </c>
      <c r="C26" s="17" t="s">
        <v>41</v>
      </c>
      <c r="D26" s="17">
        <v>1</v>
      </c>
      <c r="E26" s="18">
        <v>93000</v>
      </c>
      <c r="F26" s="16">
        <f>D26*E26</f>
        <v>93000</v>
      </c>
      <c r="G26" s="19"/>
      <c r="H26" s="16">
        <f t="shared" si="0"/>
        <v>93000</v>
      </c>
    </row>
    <row r="27" spans="1:8" ht="15.6" x14ac:dyDescent="0.3">
      <c r="A27" s="14"/>
      <c r="B27" s="14" t="s">
        <v>43</v>
      </c>
      <c r="C27" s="17" t="s">
        <v>41</v>
      </c>
      <c r="D27" s="17">
        <v>1</v>
      </c>
      <c r="E27" s="18">
        <v>25000</v>
      </c>
      <c r="F27" s="16">
        <f>D27*E27</f>
        <v>25000</v>
      </c>
      <c r="G27" s="19"/>
      <c r="H27" s="16">
        <f t="shared" si="0"/>
        <v>25000</v>
      </c>
    </row>
    <row r="28" spans="1:8" ht="15.6" x14ac:dyDescent="0.3">
      <c r="A28" s="14"/>
      <c r="B28" s="20" t="s">
        <v>44</v>
      </c>
      <c r="C28" s="17" t="s">
        <v>27</v>
      </c>
      <c r="D28" s="17">
        <v>6</v>
      </c>
      <c r="E28" s="24">
        <v>14000</v>
      </c>
      <c r="F28" s="24">
        <f t="shared" ref="F28" si="3">D28*E28</f>
        <v>84000</v>
      </c>
      <c r="G28" s="19"/>
      <c r="H28" s="24">
        <f t="shared" si="0"/>
        <v>84000</v>
      </c>
    </row>
    <row r="29" spans="1:8" ht="15.6" x14ac:dyDescent="0.3">
      <c r="A29" s="14"/>
      <c r="B29" s="14" t="s">
        <v>45</v>
      </c>
      <c r="C29" s="17" t="s">
        <v>46</v>
      </c>
      <c r="D29" s="17">
        <v>6</v>
      </c>
      <c r="E29" s="24">
        <v>100000</v>
      </c>
      <c r="F29" s="16">
        <f>D29*E29</f>
        <v>600000</v>
      </c>
      <c r="G29" s="19"/>
      <c r="H29" s="16">
        <f t="shared" si="0"/>
        <v>600000</v>
      </c>
    </row>
    <row r="30" spans="1:8" ht="46.8" x14ac:dyDescent="0.3">
      <c r="A30" s="14"/>
      <c r="B30" s="13" t="s">
        <v>47</v>
      </c>
      <c r="C30" s="17"/>
      <c r="D30" s="17"/>
      <c r="E30" s="14"/>
      <c r="F30" s="15">
        <f>SUM(F31:F34)</f>
        <v>762000</v>
      </c>
      <c r="G30" s="19"/>
      <c r="H30" s="15">
        <f t="shared" si="0"/>
        <v>762000</v>
      </c>
    </row>
    <row r="31" spans="1:8" ht="15.6" x14ac:dyDescent="0.3">
      <c r="A31" s="14"/>
      <c r="B31" s="14" t="s">
        <v>40</v>
      </c>
      <c r="C31" s="17" t="s">
        <v>41</v>
      </c>
      <c r="D31" s="17">
        <v>2</v>
      </c>
      <c r="E31" s="18">
        <v>280000</v>
      </c>
      <c r="F31" s="16">
        <f>D31*E31</f>
        <v>560000</v>
      </c>
      <c r="G31" s="19"/>
      <c r="H31" s="16">
        <f t="shared" si="0"/>
        <v>560000</v>
      </c>
    </row>
    <row r="32" spans="1:8" ht="15.6" x14ac:dyDescent="0.3">
      <c r="A32" s="14"/>
      <c r="B32" s="14" t="s">
        <v>42</v>
      </c>
      <c r="C32" s="17" t="s">
        <v>41</v>
      </c>
      <c r="D32" s="17">
        <v>1</v>
      </c>
      <c r="E32" s="18">
        <v>93000</v>
      </c>
      <c r="F32" s="16">
        <f>D32*E32</f>
        <v>93000</v>
      </c>
      <c r="G32" s="19"/>
      <c r="H32" s="16">
        <f t="shared" si="0"/>
        <v>93000</v>
      </c>
    </row>
    <row r="33" spans="1:8" ht="15.6" x14ac:dyDescent="0.3">
      <c r="A33" s="14"/>
      <c r="B33" s="14" t="s">
        <v>43</v>
      </c>
      <c r="C33" s="17" t="s">
        <v>41</v>
      </c>
      <c r="D33" s="17">
        <v>1</v>
      </c>
      <c r="E33" s="18">
        <v>25000</v>
      </c>
      <c r="F33" s="16">
        <f>D33*E33</f>
        <v>25000</v>
      </c>
      <c r="G33" s="19"/>
      <c r="H33" s="16">
        <f t="shared" si="0"/>
        <v>25000</v>
      </c>
    </row>
    <row r="34" spans="1:8" ht="15.6" x14ac:dyDescent="0.3">
      <c r="A34" s="14"/>
      <c r="B34" s="20" t="s">
        <v>44</v>
      </c>
      <c r="C34" s="17" t="s">
        <v>27</v>
      </c>
      <c r="D34" s="17">
        <v>6</v>
      </c>
      <c r="E34" s="24">
        <v>14000</v>
      </c>
      <c r="F34" s="24">
        <f t="shared" ref="F34" si="4">D34*E34</f>
        <v>84000</v>
      </c>
      <c r="G34" s="19"/>
      <c r="H34" s="24">
        <f t="shared" si="0"/>
        <v>84000</v>
      </c>
    </row>
    <row r="35" spans="1:8" ht="31.2" x14ac:dyDescent="0.3">
      <c r="A35" s="14"/>
      <c r="B35" s="13" t="s">
        <v>48</v>
      </c>
      <c r="C35" s="14"/>
      <c r="D35" s="14"/>
      <c r="E35" s="14"/>
      <c r="F35" s="15"/>
      <c r="G35" s="19"/>
      <c r="H35" s="15">
        <f t="shared" si="0"/>
        <v>0</v>
      </c>
    </row>
    <row r="36" spans="1:8" ht="31.2" x14ac:dyDescent="0.3">
      <c r="A36" s="14"/>
      <c r="B36" s="13" t="s">
        <v>49</v>
      </c>
      <c r="C36" s="14"/>
      <c r="D36" s="14"/>
      <c r="E36" s="14"/>
      <c r="F36" s="15">
        <f>SUM(F37:F39)</f>
        <v>560000</v>
      </c>
      <c r="G36" s="19"/>
      <c r="H36" s="15">
        <f t="shared" si="0"/>
        <v>560000</v>
      </c>
    </row>
    <row r="37" spans="1:8" ht="15.6" x14ac:dyDescent="0.3">
      <c r="A37" s="14"/>
      <c r="B37" s="14" t="s">
        <v>50</v>
      </c>
      <c r="C37" s="17" t="s">
        <v>46</v>
      </c>
      <c r="D37" s="17">
        <v>2</v>
      </c>
      <c r="E37" s="18">
        <v>80000</v>
      </c>
      <c r="F37" s="18">
        <f>D37*E37</f>
        <v>160000</v>
      </c>
      <c r="G37" s="19"/>
      <c r="H37" s="18">
        <f t="shared" si="0"/>
        <v>160000</v>
      </c>
    </row>
    <row r="38" spans="1:8" ht="15.6" x14ac:dyDescent="0.3">
      <c r="A38" s="14"/>
      <c r="B38" s="14" t="s">
        <v>51</v>
      </c>
      <c r="C38" s="17" t="s">
        <v>46</v>
      </c>
      <c r="D38" s="17">
        <v>10</v>
      </c>
      <c r="E38" s="18">
        <v>15000</v>
      </c>
      <c r="F38" s="18">
        <f>D38*E38</f>
        <v>150000</v>
      </c>
      <c r="G38" s="19"/>
      <c r="H38" s="18">
        <f t="shared" si="0"/>
        <v>150000</v>
      </c>
    </row>
    <row r="39" spans="1:8" ht="15.6" x14ac:dyDescent="0.3">
      <c r="A39" s="14"/>
      <c r="B39" s="14" t="s">
        <v>52</v>
      </c>
      <c r="C39" s="17" t="s">
        <v>46</v>
      </c>
      <c r="D39" s="17">
        <v>10</v>
      </c>
      <c r="E39" s="18">
        <v>25000</v>
      </c>
      <c r="F39" s="18">
        <f>D39*E39</f>
        <v>250000</v>
      </c>
      <c r="G39" s="19"/>
      <c r="H39" s="18">
        <f t="shared" si="0"/>
        <v>250000</v>
      </c>
    </row>
    <row r="40" spans="1:8" ht="15.6" x14ac:dyDescent="0.3">
      <c r="A40" s="14"/>
      <c r="B40" s="13" t="s">
        <v>9</v>
      </c>
      <c r="C40" s="13"/>
      <c r="D40" s="13"/>
      <c r="E40" s="13"/>
      <c r="F40" s="15">
        <f>F10+F22+F23</f>
        <v>7494574</v>
      </c>
      <c r="G40" s="15">
        <f>G10+G22+G23</f>
        <v>0</v>
      </c>
      <c r="H40" s="15">
        <f t="shared" si="0"/>
        <v>7494574</v>
      </c>
    </row>
    <row r="41" spans="1:8" ht="15.6" x14ac:dyDescent="0.3">
      <c r="A41" s="33" t="s">
        <v>10</v>
      </c>
      <c r="B41" s="33"/>
      <c r="C41" s="33"/>
      <c r="D41" s="33"/>
      <c r="E41" s="33"/>
      <c r="F41" s="33"/>
      <c r="G41" s="33"/>
      <c r="H41" s="33"/>
    </row>
    <row r="42" spans="1:8" ht="15.6" x14ac:dyDescent="0.3">
      <c r="A42" s="32" t="s">
        <v>11</v>
      </c>
      <c r="B42" s="32"/>
      <c r="C42" s="32"/>
      <c r="D42" s="32"/>
      <c r="E42" s="32"/>
      <c r="F42" s="32"/>
      <c r="G42" s="32"/>
      <c r="H42" s="32"/>
    </row>
    <row r="43" spans="1:8" ht="15.6" x14ac:dyDescent="0.3">
      <c r="A43" s="6"/>
    </row>
    <row r="44" spans="1:8" ht="15.6" x14ac:dyDescent="0.3">
      <c r="A44" s="34" t="s">
        <v>54</v>
      </c>
      <c r="B44" s="34"/>
      <c r="C44" s="34"/>
      <c r="D44" s="34"/>
      <c r="E44" s="34"/>
      <c r="F44" s="34"/>
      <c r="G44" s="34"/>
      <c r="H44" s="34"/>
    </row>
    <row r="45" spans="1:8" ht="15.6" x14ac:dyDescent="0.3">
      <c r="A45" s="9"/>
      <c r="B45" s="9" t="s">
        <v>17</v>
      </c>
      <c r="C45" s="9"/>
      <c r="D45" s="9"/>
      <c r="E45" s="9"/>
      <c r="F45" s="9"/>
      <c r="G45" s="9"/>
      <c r="H45" s="9"/>
    </row>
    <row r="46" spans="1:8" ht="21" customHeight="1" x14ac:dyDescent="0.3">
      <c r="A46" s="7" t="s">
        <v>12</v>
      </c>
    </row>
    <row r="47" spans="1:8" ht="15.6" x14ac:dyDescent="0.3">
      <c r="A47" s="32"/>
      <c r="B47" s="32"/>
      <c r="C47" s="32"/>
      <c r="D47" s="32"/>
      <c r="E47" s="32"/>
      <c r="F47" s="32"/>
      <c r="G47" s="32"/>
      <c r="H47" s="32"/>
    </row>
    <row r="48" spans="1:8" ht="15.6" x14ac:dyDescent="0.3">
      <c r="A48" s="32" t="s">
        <v>13</v>
      </c>
      <c r="B48" s="32"/>
      <c r="C48" s="32"/>
      <c r="D48" s="32"/>
      <c r="E48" s="32"/>
      <c r="F48" s="32"/>
      <c r="G48" s="32"/>
      <c r="H48" s="32"/>
    </row>
    <row r="49" spans="1:8" ht="15.6" x14ac:dyDescent="0.3">
      <c r="A49" s="6"/>
    </row>
    <row r="50" spans="1:8" ht="15.6" x14ac:dyDescent="0.3">
      <c r="A50" s="32" t="s">
        <v>14</v>
      </c>
      <c r="B50" s="32"/>
      <c r="C50" s="32"/>
      <c r="D50" s="32"/>
      <c r="E50" s="32"/>
      <c r="F50" s="32"/>
      <c r="G50" s="32"/>
      <c r="H50" s="32"/>
    </row>
    <row r="51" spans="1:8" ht="15.6" x14ac:dyDescent="0.3">
      <c r="A51" s="8"/>
      <c r="B51" s="8"/>
      <c r="C51" s="8"/>
      <c r="D51" s="8"/>
      <c r="E51" s="8"/>
      <c r="F51" s="8"/>
      <c r="G51" s="8"/>
      <c r="H51" s="8"/>
    </row>
    <row r="52" spans="1:8" ht="15.6" x14ac:dyDescent="0.3">
      <c r="A52" s="8" t="s">
        <v>20</v>
      </c>
      <c r="B52" s="8"/>
      <c r="C52" s="8"/>
      <c r="D52" s="8"/>
      <c r="E52" s="8"/>
      <c r="F52" s="8"/>
      <c r="G52" s="8"/>
      <c r="H52" s="8"/>
    </row>
    <row r="53" spans="1:8" ht="15.6" x14ac:dyDescent="0.3">
      <c r="A53" s="8"/>
      <c r="B53" s="8"/>
      <c r="C53" s="8"/>
      <c r="D53" s="8"/>
      <c r="E53" s="8"/>
      <c r="F53" s="8"/>
      <c r="G53" s="8"/>
      <c r="H53" s="8"/>
    </row>
    <row r="54" spans="1:8" ht="15.6" x14ac:dyDescent="0.3">
      <c r="A54" s="8" t="s">
        <v>21</v>
      </c>
      <c r="B54" s="8"/>
      <c r="C54" s="8"/>
      <c r="D54" s="8"/>
      <c r="E54" s="8"/>
      <c r="F54" s="8"/>
      <c r="G54" s="8"/>
      <c r="H54" s="8"/>
    </row>
    <row r="55" spans="1:8" ht="15.6" x14ac:dyDescent="0.3">
      <c r="A55" s="8"/>
      <c r="B55" s="8"/>
      <c r="C55" s="8"/>
      <c r="D55" s="8"/>
      <c r="E55" s="8"/>
      <c r="F55" s="8"/>
      <c r="G55" s="8"/>
      <c r="H55" s="8"/>
    </row>
    <row r="56" spans="1:8" ht="15.6" x14ac:dyDescent="0.3">
      <c r="A56" s="5" t="s">
        <v>19</v>
      </c>
    </row>
    <row r="57" spans="1:8" ht="15.6" x14ac:dyDescent="0.3">
      <c r="A57" s="5"/>
    </row>
    <row r="58" spans="1:8" ht="15.6" x14ac:dyDescent="0.3">
      <c r="A58" s="5" t="s">
        <v>22</v>
      </c>
    </row>
    <row r="59" spans="1:8" ht="15.6" x14ac:dyDescent="0.3">
      <c r="A59" s="4"/>
    </row>
    <row r="60" spans="1:8" ht="15.6" x14ac:dyDescent="0.3">
      <c r="A60" s="5" t="s">
        <v>16</v>
      </c>
    </row>
    <row r="61" spans="1:8" ht="15.6" x14ac:dyDescent="0.3">
      <c r="A61" s="5"/>
    </row>
    <row r="62" spans="1:8" ht="15.6" x14ac:dyDescent="0.3">
      <c r="A62" s="5" t="s">
        <v>23</v>
      </c>
    </row>
    <row r="63" spans="1:8" x14ac:dyDescent="0.3">
      <c r="A63" s="3"/>
    </row>
  </sheetData>
  <mergeCells count="18">
    <mergeCell ref="A50:H50"/>
    <mergeCell ref="A41:H41"/>
    <mergeCell ref="A42:H42"/>
    <mergeCell ref="A44:H44"/>
    <mergeCell ref="A47:H47"/>
    <mergeCell ref="A48:H48"/>
    <mergeCell ref="A8:A9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G8:H8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2021-07-27T06:58:22Z</cp:lastPrinted>
  <dcterms:created xsi:type="dcterms:W3CDTF">2021-01-27T10:48:44Z</dcterms:created>
  <dcterms:modified xsi:type="dcterms:W3CDTF">2023-03-29T10:13:55Z</dcterms:modified>
</cp:coreProperties>
</file>