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роекты 2023\ГАМО повышение\Договор\"/>
    </mc:Choice>
  </mc:AlternateContent>
  <bookViews>
    <workbookView xWindow="0" yWindow="0" windowWidth="23040" windowHeight="8040"/>
  </bookViews>
  <sheets>
    <sheet name="Лист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0" i="1" l="1"/>
  <c r="F49" i="1"/>
  <c r="H49" i="1" s="1"/>
  <c r="F48" i="1"/>
  <c r="H48" i="1" s="1"/>
  <c r="F47" i="1"/>
  <c r="H47" i="1" s="1"/>
  <c r="F46" i="1"/>
  <c r="H46" i="1" s="1"/>
  <c r="F45" i="1"/>
  <c r="H45" i="1" s="1"/>
  <c r="F44" i="1"/>
  <c r="H44" i="1" s="1"/>
  <c r="F43" i="1"/>
  <c r="H43" i="1" s="1"/>
  <c r="H41" i="1"/>
  <c r="F40" i="1"/>
  <c r="H40" i="1" s="1"/>
  <c r="F39" i="1"/>
  <c r="H39" i="1" s="1"/>
  <c r="D38" i="1"/>
  <c r="F38" i="1" s="1"/>
  <c r="H38" i="1" s="1"/>
  <c r="D37" i="1"/>
  <c r="F37" i="1" s="1"/>
  <c r="F36" i="1"/>
  <c r="H36" i="1" s="1"/>
  <c r="F35" i="1"/>
  <c r="H35" i="1" s="1"/>
  <c r="F34" i="1"/>
  <c r="H34" i="1" s="1"/>
  <c r="F32" i="1"/>
  <c r="H32" i="1" s="1"/>
  <c r="F31" i="1"/>
  <c r="H31" i="1" s="1"/>
  <c r="F30" i="1"/>
  <c r="H30" i="1" s="1"/>
  <c r="F29" i="1"/>
  <c r="H29" i="1" s="1"/>
  <c r="D28" i="1"/>
  <c r="F28" i="1" s="1"/>
  <c r="H28" i="1" s="1"/>
  <c r="D27" i="1"/>
  <c r="F27" i="1" s="1"/>
  <c r="H27" i="1" s="1"/>
  <c r="F26" i="1"/>
  <c r="F25" i="1"/>
  <c r="H25" i="1" s="1"/>
  <c r="H22" i="1"/>
  <c r="F21" i="1"/>
  <c r="H21" i="1" s="1"/>
  <c r="F20" i="1"/>
  <c r="H20" i="1" s="1"/>
  <c r="F19" i="1"/>
  <c r="H19" i="1" s="1"/>
  <c r="F18" i="1"/>
  <c r="H18" i="1" s="1"/>
  <c r="E17" i="1"/>
  <c r="F17" i="1" s="1"/>
  <c r="H17" i="1" s="1"/>
  <c r="E16" i="1"/>
  <c r="F16" i="1" s="1"/>
  <c r="H16" i="1" s="1"/>
  <c r="E15" i="1"/>
  <c r="F15" i="1" s="1"/>
  <c r="H15" i="1" s="1"/>
  <c r="E14" i="1"/>
  <c r="F14" i="1" s="1"/>
  <c r="H14" i="1" s="1"/>
  <c r="E13" i="1"/>
  <c r="F13" i="1" s="1"/>
  <c r="H13" i="1" s="1"/>
  <c r="E12" i="1"/>
  <c r="F12" i="1" s="1"/>
  <c r="H37" i="1" l="1"/>
  <c r="F33" i="1"/>
  <c r="H33" i="1" s="1"/>
  <c r="F11" i="1"/>
  <c r="H12" i="1"/>
  <c r="F24" i="1"/>
  <c r="F42" i="1"/>
  <c r="H42" i="1" s="1"/>
  <c r="H26" i="1"/>
  <c r="H24" i="1" l="1"/>
  <c r="F23" i="1"/>
  <c r="H23" i="1" s="1"/>
  <c r="H11" i="1"/>
  <c r="F10" i="1"/>
  <c r="F50" i="1" l="1"/>
  <c r="H10" i="1"/>
  <c r="H50" i="1" s="1"/>
</calcChain>
</file>

<file path=xl/sharedStrings.xml><?xml version="1.0" encoding="utf-8"?>
<sst xmlns="http://schemas.openxmlformats.org/spreadsheetml/2006/main" count="99" uniqueCount="68">
  <si>
    <t xml:space="preserve">Смета расходов по реализации социального проекта </t>
  </si>
  <si>
    <t>№</t>
  </si>
  <si>
    <t>Статьи расходов</t>
  </si>
  <si>
    <t>Единица измерения</t>
  </si>
  <si>
    <t>Количество</t>
  </si>
  <si>
    <t>Стоимость, в тенге</t>
  </si>
  <si>
    <t>Всего, в тенге</t>
  </si>
  <si>
    <t>Источники финансирования</t>
  </si>
  <si>
    <t>Средства гранта</t>
  </si>
  <si>
    <t>Итого:</t>
  </si>
  <si>
    <r>
      <t xml:space="preserve">С Приложением № </t>
    </r>
    <r>
      <rPr>
        <sz val="12"/>
        <color theme="1"/>
        <rFont val="Times New Roman"/>
        <family val="1"/>
        <charset val="204"/>
      </rPr>
      <t xml:space="preserve">2 ознакомлен и согласен: </t>
    </r>
  </si>
  <si>
    <t>Грантополучатель:</t>
  </si>
  <si>
    <t xml:space="preserve">                                                        М.П.</t>
  </si>
  <si>
    <t>Грантодатель:</t>
  </si>
  <si>
    <t xml:space="preserve">НАО «Центр поддержки гражданских инициатив» </t>
  </si>
  <si>
    <t>Заявитель (собственный вклад)</t>
  </si>
  <si>
    <t>Менеджер Депаратмента управления проектами</t>
  </si>
  <si>
    <t>МП</t>
  </si>
  <si>
    <t xml:space="preserve">                             (согласно  заявке на предоставления государственного  грантов)</t>
  </si>
  <si>
    <t>Директор Департамента управления проектами</t>
  </si>
  <si>
    <t>и.о Председателя Правления</t>
  </si>
  <si>
    <t>______________  А.Б. Рахимжанов</t>
  </si>
  <si>
    <t>______________  Шамшадинова С.С.</t>
  </si>
  <si>
    <t>______________ Молдашева А.Е.</t>
  </si>
  <si>
    <r>
      <t xml:space="preserve">Грантополучатель: </t>
    </r>
    <r>
      <rPr>
        <sz val="14"/>
        <color theme="1"/>
        <rFont val="Times New Roman"/>
        <family val="1"/>
        <charset val="204"/>
      </rPr>
      <t>Объединение юридических лиц в форме ассоциации «Гражданский Альянс Мангистауской области по вопросам развития общества»</t>
    </r>
  </si>
  <si>
    <r>
      <t xml:space="preserve">Тема гранта: </t>
    </r>
    <r>
      <rPr>
        <sz val="14"/>
        <color theme="1"/>
        <rFont val="Times New Roman"/>
        <family val="1"/>
        <charset val="204"/>
      </rPr>
      <t>«Повышение потенциала региональных НПО»</t>
    </r>
  </si>
  <si>
    <r>
      <t>Сумма гранта:</t>
    </r>
    <r>
      <rPr>
        <sz val="14"/>
        <color theme="1"/>
        <rFont val="Times New Roman"/>
        <family val="1"/>
        <charset val="204"/>
      </rPr>
      <t xml:space="preserve"> 9 997 390 тенге</t>
    </r>
  </si>
  <si>
    <t>Административные расходы:</t>
  </si>
  <si>
    <t>Заработная плата, в том числе:</t>
  </si>
  <si>
    <t xml:space="preserve">Директор </t>
  </si>
  <si>
    <t>мес.</t>
  </si>
  <si>
    <t>Координатор проекта</t>
  </si>
  <si>
    <t>Бухгалтер</t>
  </si>
  <si>
    <t>Административный ассистент</t>
  </si>
  <si>
    <t>Социальный налог и социальные отчисления</t>
  </si>
  <si>
    <t>Обязательное социальное медицинское страхование</t>
  </si>
  <si>
    <t>Банковские услуги</t>
  </si>
  <si>
    <t>Расходы на оплату услуг почтовой связи</t>
  </si>
  <si>
    <t>Канцелярские товары</t>
  </si>
  <si>
    <t xml:space="preserve">Содержание и обслуживание служебного помещения </t>
  </si>
  <si>
    <t>Материально-техническое обеспечение:</t>
  </si>
  <si>
    <t>Прямые расходы:</t>
  </si>
  <si>
    <t>Мероприятие 1. Тренинги для региональных НПО (6 раз, общее количество участников 180)</t>
  </si>
  <si>
    <t>Гонорар тренера 1</t>
  </si>
  <si>
    <t>услуга</t>
  </si>
  <si>
    <t>Гонорар тренера 2</t>
  </si>
  <si>
    <t>Обед (30 человек, 1 раз в день, 6 раз)</t>
  </si>
  <si>
    <t>Кофе-брейк (30 человек, 1 раз в день, 6 раз)</t>
  </si>
  <si>
    <t>Вода 0,5л</t>
  </si>
  <si>
    <t>шт</t>
  </si>
  <si>
    <t xml:space="preserve">Аренда зала </t>
  </si>
  <si>
    <t>Раздатка (ручка, блокнот, папка)</t>
  </si>
  <si>
    <t>комплект</t>
  </si>
  <si>
    <t>Транспортные расходы (выезды в районы Мангистауской области)</t>
  </si>
  <si>
    <t>Мероприятие 2. ТОТ руководителей НПО (15 участников) 3-х дневный</t>
  </si>
  <si>
    <t>Гонорар тренера 3</t>
  </si>
  <si>
    <t>Обед (15 человек, 1 раз в день, 3 раза)</t>
  </si>
  <si>
    <t>Кофе-брейк (15 человек, 1 раз в день, 3 раза)</t>
  </si>
  <si>
    <t>Мероприятие 3. Консультации (500 раз), организация электронной рассылки</t>
  </si>
  <si>
    <t>Мероприятие 4.  Нетворкинг-площадка (60 участников)</t>
  </si>
  <si>
    <t>Кофе-брейк (60 человек, 1 раз в день)</t>
  </si>
  <si>
    <t>Сертификаты победителям конкурса</t>
  </si>
  <si>
    <t>Баннер для выставки</t>
  </si>
  <si>
    <t>Видеоролик 0,5-1 мин. (съемка, монтаж)</t>
  </si>
  <si>
    <t>Мероприятие 5. Итоговое мероприятие</t>
  </si>
  <si>
    <t>Видеоролик 1-3 мин. (съемка, монтаж)</t>
  </si>
  <si>
    <t xml:space="preserve"> Руководитель организации _________________ Ахметова Ж.А.</t>
  </si>
  <si>
    <t>Приложение № 2 
к Договору о предоставлении государственного гранта 
от « » ______ 2023 года №____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</si>
</sst>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rgb="FFFF000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4F5F6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left" vertical="center" indent="15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indent="10"/>
    </xf>
    <xf numFmtId="0" fontId="2" fillId="0" borderId="0" xfId="0" applyFont="1" applyAlignment="1">
      <alignment horizontal="left" vertical="center" wrapText="1" indent="1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5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3" fontId="8" fillId="3" borderId="1" xfId="0" applyNumberFormat="1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3" fontId="6" fillId="3" borderId="1" xfId="0" applyNumberFormat="1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3" fontId="9" fillId="3" borderId="1" xfId="0" applyNumberFormat="1" applyFont="1" applyFill="1" applyBorder="1" applyAlignment="1">
      <alignment vertical="center" wrapText="1"/>
    </xf>
    <xf numFmtId="3" fontId="4" fillId="3" borderId="1" xfId="0" applyNumberFormat="1" applyFont="1" applyFill="1" applyBorder="1" applyAlignment="1">
      <alignment vertical="center" wrapText="1"/>
    </xf>
    <xf numFmtId="4" fontId="10" fillId="3" borderId="1" xfId="0" applyNumberFormat="1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vertical="center" wrapText="1"/>
    </xf>
    <xf numFmtId="4" fontId="11" fillId="3" borderId="1" xfId="0" applyNumberFormat="1" applyFont="1" applyFill="1" applyBorder="1" applyAlignment="1">
      <alignment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3;&#1040;&#1052;&#1054;/Documents/+&#1056;&#1072;&#1073;&#1086;&#1095;&#1080;&#1077;%20&#1087;&#1072;&#1087;&#1082;&#1080;_2023/&#1056;&#1077;&#1089;&#1091;&#1088;&#1089;&#1085;&#1099;&#1081;_&#1055;&#1088;&#1086;&#1077;&#1082;&#1090;%20&#1062;&#1055;&#1043;&#1048;_23/&#1056;&#1077;&#1089;&#1091;&#1088;&#1089;&#1085;&#1099;&#1081;_&#1062;&#1055;&#1043;&#1048;_23_&#1086;&#1082;&#1086;&#1085;&#1095;&#1072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Расшифровка зп_9"/>
      <sheetName val="Смета "/>
    </sheetNames>
    <sheetDataSet>
      <sheetData sheetId="0">
        <row r="3">
          <cell r="C3">
            <v>130000</v>
          </cell>
          <cell r="D3">
            <v>150000</v>
          </cell>
          <cell r="E3">
            <v>130000</v>
          </cell>
          <cell r="H3">
            <v>82000</v>
          </cell>
        </row>
        <row r="7">
          <cell r="I7">
            <v>14760</v>
          </cell>
        </row>
        <row r="8">
          <cell r="K8">
            <v>41131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4"/>
  <sheetViews>
    <sheetView tabSelected="1" view="pageBreakPreview" zoomScale="70" zoomScaleNormal="50" zoomScaleSheetLayoutView="70" workbookViewId="0">
      <selection sqref="A1:H1"/>
    </sheetView>
  </sheetViews>
  <sheetFormatPr defaultRowHeight="14.4" x14ac:dyDescent="0.3"/>
  <cols>
    <col min="1" max="1" width="5.88671875" customWidth="1"/>
    <col min="2" max="2" width="40.5546875" customWidth="1"/>
    <col min="3" max="3" width="15" customWidth="1"/>
    <col min="4" max="4" width="16.109375" customWidth="1"/>
    <col min="5" max="5" width="18" customWidth="1"/>
    <col min="6" max="6" width="13.33203125" customWidth="1"/>
    <col min="7" max="7" width="17.33203125" customWidth="1"/>
    <col min="8" max="8" width="16.33203125" customWidth="1"/>
  </cols>
  <sheetData>
    <row r="1" spans="1:8" ht="53.25" customHeight="1" x14ac:dyDescent="0.3">
      <c r="A1" s="35" t="s">
        <v>67</v>
      </c>
      <c r="B1" s="35"/>
      <c r="C1" s="35"/>
      <c r="D1" s="35"/>
      <c r="E1" s="35"/>
      <c r="F1" s="35"/>
      <c r="G1" s="35"/>
      <c r="H1" s="35"/>
    </row>
    <row r="2" spans="1:8" ht="15.6" x14ac:dyDescent="0.3">
      <c r="A2" s="1"/>
    </row>
    <row r="3" spans="1:8" ht="17.399999999999999" x14ac:dyDescent="0.3">
      <c r="A3" s="36" t="s">
        <v>0</v>
      </c>
      <c r="B3" s="36"/>
      <c r="C3" s="36"/>
      <c r="D3" s="36"/>
      <c r="E3" s="36"/>
      <c r="F3" s="36"/>
      <c r="G3" s="36"/>
      <c r="H3" s="36"/>
    </row>
    <row r="4" spans="1:8" ht="17.399999999999999" x14ac:dyDescent="0.3">
      <c r="A4" s="2"/>
      <c r="B4" s="10" t="s">
        <v>18</v>
      </c>
    </row>
    <row r="5" spans="1:8" ht="35.4" customHeight="1" x14ac:dyDescent="0.3">
      <c r="A5" s="37" t="s">
        <v>24</v>
      </c>
      <c r="B5" s="37"/>
      <c r="C5" s="37"/>
      <c r="D5" s="37"/>
      <c r="E5" s="37"/>
      <c r="F5" s="37"/>
      <c r="G5" s="37"/>
      <c r="H5" s="37"/>
    </row>
    <row r="6" spans="1:8" ht="18" x14ac:dyDescent="0.3">
      <c r="A6" s="38" t="s">
        <v>25</v>
      </c>
      <c r="B6" s="38"/>
      <c r="C6" s="38"/>
      <c r="D6" s="38"/>
      <c r="E6" s="38"/>
      <c r="F6" s="38"/>
      <c r="G6" s="38"/>
      <c r="H6" s="38"/>
    </row>
    <row r="7" spans="1:8" ht="18" x14ac:dyDescent="0.3">
      <c r="A7" s="39" t="s">
        <v>26</v>
      </c>
      <c r="B7" s="39"/>
      <c r="C7" s="39"/>
      <c r="D7" s="39"/>
      <c r="E7" s="39"/>
      <c r="F7" s="39"/>
      <c r="G7" s="39"/>
      <c r="H7" s="39"/>
    </row>
    <row r="8" spans="1:8" ht="43.2" customHeight="1" x14ac:dyDescent="0.3">
      <c r="A8" s="33" t="s">
        <v>1</v>
      </c>
      <c r="B8" s="33" t="s">
        <v>2</v>
      </c>
      <c r="C8" s="33" t="s">
        <v>3</v>
      </c>
      <c r="D8" s="33" t="s">
        <v>4</v>
      </c>
      <c r="E8" s="33" t="s">
        <v>5</v>
      </c>
      <c r="F8" s="33" t="s">
        <v>6</v>
      </c>
      <c r="G8" s="40" t="s">
        <v>7</v>
      </c>
      <c r="H8" s="41"/>
    </row>
    <row r="9" spans="1:8" ht="64.2" customHeight="1" x14ac:dyDescent="0.3">
      <c r="A9" s="34"/>
      <c r="B9" s="34"/>
      <c r="C9" s="34"/>
      <c r="D9" s="34"/>
      <c r="E9" s="34"/>
      <c r="F9" s="34"/>
      <c r="G9" s="11" t="s">
        <v>15</v>
      </c>
      <c r="H9" s="11" t="s">
        <v>8</v>
      </c>
    </row>
    <row r="10" spans="1:8" ht="15.6" x14ac:dyDescent="0.3">
      <c r="A10" s="12">
        <v>1</v>
      </c>
      <c r="B10" s="13" t="s">
        <v>27</v>
      </c>
      <c r="C10" s="14"/>
      <c r="D10" s="14"/>
      <c r="E10" s="14"/>
      <c r="F10" s="15">
        <f>F11+SUM(F16:F21)</f>
        <v>4066090</v>
      </c>
      <c r="G10" s="15"/>
      <c r="H10" s="15">
        <f>F10</f>
        <v>4066090</v>
      </c>
    </row>
    <row r="11" spans="1:8" ht="15.6" x14ac:dyDescent="0.3">
      <c r="A11" s="16"/>
      <c r="B11" s="16" t="s">
        <v>28</v>
      </c>
      <c r="C11" s="14"/>
      <c r="D11" s="14"/>
      <c r="E11" s="14"/>
      <c r="F11" s="17">
        <f>SUM(F12:F15)</f>
        <v>3444000</v>
      </c>
      <c r="G11" s="17"/>
      <c r="H11" s="17">
        <f t="shared" ref="H11:H49" si="0">F11</f>
        <v>3444000</v>
      </c>
    </row>
    <row r="12" spans="1:8" ht="15.6" x14ac:dyDescent="0.3">
      <c r="A12" s="16"/>
      <c r="B12" s="16" t="s">
        <v>29</v>
      </c>
      <c r="C12" s="18" t="s">
        <v>30</v>
      </c>
      <c r="D12" s="18">
        <v>7</v>
      </c>
      <c r="E12" s="19">
        <f>'[1] Расшифровка зп_9'!C3</f>
        <v>130000</v>
      </c>
      <c r="F12" s="20">
        <f>D12*E12</f>
        <v>910000</v>
      </c>
      <c r="G12" s="21"/>
      <c r="H12" s="20">
        <f t="shared" si="0"/>
        <v>910000</v>
      </c>
    </row>
    <row r="13" spans="1:8" ht="15.6" x14ac:dyDescent="0.3">
      <c r="A13" s="16"/>
      <c r="B13" s="22" t="s">
        <v>31</v>
      </c>
      <c r="C13" s="18" t="s">
        <v>30</v>
      </c>
      <c r="D13" s="18">
        <v>7</v>
      </c>
      <c r="E13" s="20">
        <f>'[1] Расшифровка зп_9'!D3</f>
        <v>150000</v>
      </c>
      <c r="F13" s="20">
        <f t="shared" ref="F13:F15" si="1">D13*E13</f>
        <v>1050000</v>
      </c>
      <c r="G13" s="21"/>
      <c r="H13" s="20">
        <f t="shared" si="0"/>
        <v>1050000</v>
      </c>
    </row>
    <row r="14" spans="1:8" ht="15.6" x14ac:dyDescent="0.3">
      <c r="A14" s="16"/>
      <c r="B14" s="22" t="s">
        <v>32</v>
      </c>
      <c r="C14" s="18" t="s">
        <v>30</v>
      </c>
      <c r="D14" s="18">
        <v>7</v>
      </c>
      <c r="E14" s="20">
        <f>'[1] Расшифровка зп_9'!E3</f>
        <v>130000</v>
      </c>
      <c r="F14" s="20">
        <f t="shared" si="1"/>
        <v>910000</v>
      </c>
      <c r="G14" s="21"/>
      <c r="H14" s="20">
        <f t="shared" si="0"/>
        <v>910000</v>
      </c>
    </row>
    <row r="15" spans="1:8" ht="15.6" x14ac:dyDescent="0.3">
      <c r="A15" s="16"/>
      <c r="B15" s="22" t="s">
        <v>33</v>
      </c>
      <c r="C15" s="18" t="s">
        <v>30</v>
      </c>
      <c r="D15" s="18">
        <v>7</v>
      </c>
      <c r="E15" s="20">
        <f>'[1] Расшифровка зп_9'!H3</f>
        <v>82000</v>
      </c>
      <c r="F15" s="20">
        <f t="shared" si="1"/>
        <v>574000</v>
      </c>
      <c r="G15" s="21"/>
      <c r="H15" s="20">
        <f t="shared" si="0"/>
        <v>574000</v>
      </c>
    </row>
    <row r="16" spans="1:8" ht="31.2" x14ac:dyDescent="0.3">
      <c r="A16" s="23"/>
      <c r="B16" s="24" t="s">
        <v>34</v>
      </c>
      <c r="C16" s="25" t="s">
        <v>30</v>
      </c>
      <c r="D16" s="25">
        <v>7</v>
      </c>
      <c r="E16" s="26">
        <f>'[1] Расшифровка зп_9'!K8</f>
        <v>41131</v>
      </c>
      <c r="F16" s="26">
        <f>D16*E16-44626</f>
        <v>243291</v>
      </c>
      <c r="G16" s="21"/>
      <c r="H16" s="26">
        <f t="shared" si="0"/>
        <v>243291</v>
      </c>
    </row>
    <row r="17" spans="1:8" ht="31.2" x14ac:dyDescent="0.3">
      <c r="A17" s="16"/>
      <c r="B17" s="16" t="s">
        <v>35</v>
      </c>
      <c r="C17" s="18" t="s">
        <v>30</v>
      </c>
      <c r="D17" s="18">
        <v>7</v>
      </c>
      <c r="E17" s="20">
        <f>'[1] Расшифровка зп_9'!I7</f>
        <v>14760</v>
      </c>
      <c r="F17" s="20">
        <f>D17*E17-17200</f>
        <v>86120</v>
      </c>
      <c r="G17" s="21"/>
      <c r="H17" s="20">
        <f t="shared" si="0"/>
        <v>86120</v>
      </c>
    </row>
    <row r="18" spans="1:8" ht="15.6" x14ac:dyDescent="0.3">
      <c r="A18" s="16"/>
      <c r="B18" s="16" t="s">
        <v>36</v>
      </c>
      <c r="C18" s="18" t="s">
        <v>30</v>
      </c>
      <c r="D18" s="18">
        <v>7</v>
      </c>
      <c r="E18" s="20">
        <v>6279</v>
      </c>
      <c r="F18" s="20">
        <f t="shared" ref="F18:F21" si="2">D18*E18</f>
        <v>43953</v>
      </c>
      <c r="G18" s="21"/>
      <c r="H18" s="20">
        <f t="shared" si="0"/>
        <v>43953</v>
      </c>
    </row>
    <row r="19" spans="1:8" ht="15.6" x14ac:dyDescent="0.3">
      <c r="A19" s="16"/>
      <c r="B19" s="16" t="s">
        <v>37</v>
      </c>
      <c r="C19" s="18" t="s">
        <v>30</v>
      </c>
      <c r="D19" s="18">
        <v>7</v>
      </c>
      <c r="E19" s="20">
        <v>6000</v>
      </c>
      <c r="F19" s="20">
        <f t="shared" si="2"/>
        <v>42000</v>
      </c>
      <c r="G19" s="21"/>
      <c r="H19" s="20">
        <f t="shared" si="0"/>
        <v>42000</v>
      </c>
    </row>
    <row r="20" spans="1:8" ht="15.6" x14ac:dyDescent="0.3">
      <c r="A20" s="16"/>
      <c r="B20" s="16" t="s">
        <v>38</v>
      </c>
      <c r="C20" s="18" t="s">
        <v>30</v>
      </c>
      <c r="D20" s="18">
        <v>5</v>
      </c>
      <c r="E20" s="20">
        <v>8000</v>
      </c>
      <c r="F20" s="20">
        <f t="shared" si="2"/>
        <v>40000</v>
      </c>
      <c r="G20" s="21"/>
      <c r="H20" s="20">
        <f t="shared" si="0"/>
        <v>40000</v>
      </c>
    </row>
    <row r="21" spans="1:8" ht="31.2" x14ac:dyDescent="0.3">
      <c r="A21" s="16"/>
      <c r="B21" s="16" t="s">
        <v>39</v>
      </c>
      <c r="C21" s="18" t="s">
        <v>30</v>
      </c>
      <c r="D21" s="18">
        <v>2</v>
      </c>
      <c r="E21" s="20">
        <v>83363</v>
      </c>
      <c r="F21" s="20">
        <f t="shared" si="2"/>
        <v>166726</v>
      </c>
      <c r="G21" s="27"/>
      <c r="H21" s="20">
        <f t="shared" si="0"/>
        <v>166726</v>
      </c>
    </row>
    <row r="22" spans="1:8" ht="31.2" x14ac:dyDescent="0.3">
      <c r="A22" s="12">
        <v>2</v>
      </c>
      <c r="B22" s="13" t="s">
        <v>40</v>
      </c>
      <c r="C22" s="14"/>
      <c r="D22" s="14"/>
      <c r="E22" s="14"/>
      <c r="F22" s="15">
        <v>0</v>
      </c>
      <c r="G22" s="21"/>
      <c r="H22" s="15">
        <f t="shared" si="0"/>
        <v>0</v>
      </c>
    </row>
    <row r="23" spans="1:8" ht="15.6" x14ac:dyDescent="0.3">
      <c r="A23" s="12">
        <v>3</v>
      </c>
      <c r="B23" s="13" t="s">
        <v>41</v>
      </c>
      <c r="C23" s="14"/>
      <c r="D23" s="14"/>
      <c r="E23" s="14"/>
      <c r="F23" s="15">
        <f>F24+F33+F41+F42+F48</f>
        <v>5931300</v>
      </c>
      <c r="G23" s="21"/>
      <c r="H23" s="15">
        <f t="shared" si="0"/>
        <v>5931300</v>
      </c>
    </row>
    <row r="24" spans="1:8" ht="46.8" x14ac:dyDescent="0.3">
      <c r="A24" s="16"/>
      <c r="B24" s="13" t="s">
        <v>42</v>
      </c>
      <c r="C24" s="14"/>
      <c r="D24" s="14"/>
      <c r="E24" s="14"/>
      <c r="F24" s="15">
        <f>SUM(F25:F32)</f>
        <v>3270800</v>
      </c>
      <c r="G24" s="21"/>
      <c r="H24" s="15">
        <f t="shared" si="0"/>
        <v>3270800</v>
      </c>
    </row>
    <row r="25" spans="1:8" ht="18" x14ac:dyDescent="0.3">
      <c r="A25" s="16"/>
      <c r="B25" s="16" t="s">
        <v>43</v>
      </c>
      <c r="C25" s="28" t="s">
        <v>44</v>
      </c>
      <c r="D25" s="18">
        <v>3</v>
      </c>
      <c r="E25" s="20">
        <v>300000</v>
      </c>
      <c r="F25" s="17">
        <f>D25*E25</f>
        <v>900000</v>
      </c>
      <c r="G25" s="21"/>
      <c r="H25" s="17">
        <f t="shared" si="0"/>
        <v>900000</v>
      </c>
    </row>
    <row r="26" spans="1:8" ht="18" x14ac:dyDescent="0.3">
      <c r="A26" s="16"/>
      <c r="B26" s="16" t="s">
        <v>45</v>
      </c>
      <c r="C26" s="28" t="s">
        <v>44</v>
      </c>
      <c r="D26" s="18">
        <v>3</v>
      </c>
      <c r="E26" s="20">
        <v>300000</v>
      </c>
      <c r="F26" s="17">
        <f>D26*E26</f>
        <v>900000</v>
      </c>
      <c r="G26" s="21"/>
      <c r="H26" s="17">
        <f t="shared" si="0"/>
        <v>900000</v>
      </c>
    </row>
    <row r="27" spans="1:8" ht="15.6" x14ac:dyDescent="0.3">
      <c r="A27" s="16"/>
      <c r="B27" s="16" t="s">
        <v>46</v>
      </c>
      <c r="C27" s="18" t="s">
        <v>44</v>
      </c>
      <c r="D27" s="18">
        <f>30*6</f>
        <v>180</v>
      </c>
      <c r="E27" s="20">
        <v>3500</v>
      </c>
      <c r="F27" s="20">
        <f>D27*E27</f>
        <v>630000</v>
      </c>
      <c r="G27" s="21"/>
      <c r="H27" s="20">
        <f t="shared" si="0"/>
        <v>630000</v>
      </c>
    </row>
    <row r="28" spans="1:8" ht="31.2" x14ac:dyDescent="0.3">
      <c r="A28" s="16"/>
      <c r="B28" s="16" t="s">
        <v>47</v>
      </c>
      <c r="C28" s="18" t="s">
        <v>44</v>
      </c>
      <c r="D28" s="18">
        <f>30*6</f>
        <v>180</v>
      </c>
      <c r="E28" s="20">
        <v>2000</v>
      </c>
      <c r="F28" s="20">
        <f>D28*E28</f>
        <v>360000</v>
      </c>
      <c r="G28" s="21"/>
      <c r="H28" s="20">
        <f t="shared" si="0"/>
        <v>360000</v>
      </c>
    </row>
    <row r="29" spans="1:8" ht="15.6" x14ac:dyDescent="0.3">
      <c r="A29" s="16"/>
      <c r="B29" s="16" t="s">
        <v>48</v>
      </c>
      <c r="C29" s="18" t="s">
        <v>49</v>
      </c>
      <c r="D29" s="18">
        <v>360</v>
      </c>
      <c r="E29" s="20">
        <v>180</v>
      </c>
      <c r="F29" s="20">
        <f>D29*E29</f>
        <v>64800</v>
      </c>
      <c r="G29" s="21"/>
      <c r="H29" s="20">
        <f t="shared" si="0"/>
        <v>64800</v>
      </c>
    </row>
    <row r="30" spans="1:8" ht="15.6" x14ac:dyDescent="0.3">
      <c r="A30" s="16"/>
      <c r="B30" s="23" t="s">
        <v>50</v>
      </c>
      <c r="C30" s="25" t="s">
        <v>44</v>
      </c>
      <c r="D30" s="25">
        <v>6</v>
      </c>
      <c r="E30" s="26">
        <v>20000</v>
      </c>
      <c r="F30" s="26">
        <f t="shared" ref="F30:F31" si="3">D30*E30</f>
        <v>120000</v>
      </c>
      <c r="G30" s="21"/>
      <c r="H30" s="26">
        <f t="shared" si="0"/>
        <v>120000</v>
      </c>
    </row>
    <row r="31" spans="1:8" ht="15.6" x14ac:dyDescent="0.3">
      <c r="A31" s="16"/>
      <c r="B31" s="22" t="s">
        <v>51</v>
      </c>
      <c r="C31" s="18" t="s">
        <v>52</v>
      </c>
      <c r="D31" s="18">
        <v>180</v>
      </c>
      <c r="E31" s="26">
        <v>1200</v>
      </c>
      <c r="F31" s="26">
        <f t="shared" si="3"/>
        <v>216000</v>
      </c>
      <c r="G31" s="21"/>
      <c r="H31" s="26">
        <f t="shared" si="0"/>
        <v>216000</v>
      </c>
    </row>
    <row r="32" spans="1:8" ht="31.2" x14ac:dyDescent="0.3">
      <c r="A32" s="16"/>
      <c r="B32" s="16" t="s">
        <v>53</v>
      </c>
      <c r="C32" s="28" t="s">
        <v>44</v>
      </c>
      <c r="D32" s="18">
        <v>2</v>
      </c>
      <c r="E32" s="26">
        <v>40000</v>
      </c>
      <c r="F32" s="17">
        <f>D32*E32</f>
        <v>80000</v>
      </c>
      <c r="G32" s="21"/>
      <c r="H32" s="17">
        <f t="shared" si="0"/>
        <v>80000</v>
      </c>
    </row>
    <row r="33" spans="1:8" ht="31.2" x14ac:dyDescent="0.3">
      <c r="A33" s="16"/>
      <c r="B33" s="13" t="s">
        <v>54</v>
      </c>
      <c r="C33" s="28"/>
      <c r="D33" s="28"/>
      <c r="E33" s="14"/>
      <c r="F33" s="15">
        <f>SUM(F34:F40)</f>
        <v>1331700</v>
      </c>
      <c r="G33" s="21"/>
      <c r="H33" s="15">
        <f t="shared" si="0"/>
        <v>1331700</v>
      </c>
    </row>
    <row r="34" spans="1:8" ht="18" x14ac:dyDescent="0.3">
      <c r="A34" s="16"/>
      <c r="B34" s="16" t="s">
        <v>43</v>
      </c>
      <c r="C34" s="28" t="s">
        <v>44</v>
      </c>
      <c r="D34" s="18">
        <v>1</v>
      </c>
      <c r="E34" s="20">
        <v>350000</v>
      </c>
      <c r="F34" s="17">
        <f t="shared" ref="F34:F40" si="4">D34*E34</f>
        <v>350000</v>
      </c>
      <c r="G34" s="21"/>
      <c r="H34" s="17">
        <f t="shared" si="0"/>
        <v>350000</v>
      </c>
    </row>
    <row r="35" spans="1:8" ht="18" x14ac:dyDescent="0.3">
      <c r="A35" s="16"/>
      <c r="B35" s="16" t="s">
        <v>45</v>
      </c>
      <c r="C35" s="28" t="s">
        <v>44</v>
      </c>
      <c r="D35" s="18">
        <v>1</v>
      </c>
      <c r="E35" s="20">
        <v>350000</v>
      </c>
      <c r="F35" s="17">
        <f t="shared" si="4"/>
        <v>350000</v>
      </c>
      <c r="G35" s="21"/>
      <c r="H35" s="17">
        <f t="shared" si="0"/>
        <v>350000</v>
      </c>
    </row>
    <row r="36" spans="1:8" ht="18" x14ac:dyDescent="0.3">
      <c r="A36" s="16"/>
      <c r="B36" s="16" t="s">
        <v>55</v>
      </c>
      <c r="C36" s="28" t="s">
        <v>44</v>
      </c>
      <c r="D36" s="18">
        <v>1</v>
      </c>
      <c r="E36" s="20">
        <v>350000</v>
      </c>
      <c r="F36" s="17">
        <f t="shared" si="4"/>
        <v>350000</v>
      </c>
      <c r="G36" s="21"/>
      <c r="H36" s="17">
        <f t="shared" si="0"/>
        <v>350000</v>
      </c>
    </row>
    <row r="37" spans="1:8" ht="15.6" x14ac:dyDescent="0.3">
      <c r="A37" s="16"/>
      <c r="B37" s="16" t="s">
        <v>56</v>
      </c>
      <c r="C37" s="18" t="s">
        <v>44</v>
      </c>
      <c r="D37" s="18">
        <f>15*3</f>
        <v>45</v>
      </c>
      <c r="E37" s="20">
        <v>3500</v>
      </c>
      <c r="F37" s="20">
        <f t="shared" si="4"/>
        <v>157500</v>
      </c>
      <c r="G37" s="21"/>
      <c r="H37" s="20">
        <f t="shared" si="0"/>
        <v>157500</v>
      </c>
    </row>
    <row r="38" spans="1:8" ht="31.2" x14ac:dyDescent="0.3">
      <c r="A38" s="16"/>
      <c r="B38" s="16" t="s">
        <v>57</v>
      </c>
      <c r="C38" s="18" t="s">
        <v>44</v>
      </c>
      <c r="D38" s="18">
        <f>15*3</f>
        <v>45</v>
      </c>
      <c r="E38" s="20">
        <v>2000</v>
      </c>
      <c r="F38" s="20">
        <f t="shared" si="4"/>
        <v>90000</v>
      </c>
      <c r="G38" s="21"/>
      <c r="H38" s="20">
        <f t="shared" si="0"/>
        <v>90000</v>
      </c>
    </row>
    <row r="39" spans="1:8" ht="15.6" x14ac:dyDescent="0.3">
      <c r="A39" s="16"/>
      <c r="B39" s="16" t="s">
        <v>48</v>
      </c>
      <c r="C39" s="18" t="s">
        <v>49</v>
      </c>
      <c r="D39" s="18">
        <v>90</v>
      </c>
      <c r="E39" s="20">
        <v>180</v>
      </c>
      <c r="F39" s="20">
        <f t="shared" si="4"/>
        <v>16200</v>
      </c>
      <c r="G39" s="21"/>
      <c r="H39" s="20">
        <f t="shared" si="0"/>
        <v>16200</v>
      </c>
    </row>
    <row r="40" spans="1:8" ht="15.6" x14ac:dyDescent="0.3">
      <c r="A40" s="16"/>
      <c r="B40" s="22" t="s">
        <v>51</v>
      </c>
      <c r="C40" s="18" t="s">
        <v>52</v>
      </c>
      <c r="D40" s="18">
        <v>15</v>
      </c>
      <c r="E40" s="26">
        <v>1200</v>
      </c>
      <c r="F40" s="26">
        <f t="shared" si="4"/>
        <v>18000</v>
      </c>
      <c r="G40" s="21"/>
      <c r="H40" s="26">
        <f t="shared" si="0"/>
        <v>18000</v>
      </c>
    </row>
    <row r="41" spans="1:8" ht="46.8" x14ac:dyDescent="0.3">
      <c r="A41" s="16"/>
      <c r="B41" s="13" t="s">
        <v>58</v>
      </c>
      <c r="C41" s="14"/>
      <c r="D41" s="14"/>
      <c r="E41" s="14"/>
      <c r="F41" s="15"/>
      <c r="G41" s="21"/>
      <c r="H41" s="15">
        <f t="shared" si="0"/>
        <v>0</v>
      </c>
    </row>
    <row r="42" spans="1:8" ht="31.2" x14ac:dyDescent="0.3">
      <c r="A42" s="16"/>
      <c r="B42" s="13" t="s">
        <v>59</v>
      </c>
      <c r="C42" s="14"/>
      <c r="D42" s="14"/>
      <c r="E42" s="14"/>
      <c r="F42" s="15">
        <f>SUM(F43:F47)</f>
        <v>1078800</v>
      </c>
      <c r="G42" s="21"/>
      <c r="H42" s="15">
        <f t="shared" si="0"/>
        <v>1078800</v>
      </c>
    </row>
    <row r="43" spans="1:8" ht="15.6" x14ac:dyDescent="0.3">
      <c r="A43" s="16"/>
      <c r="B43" s="16" t="s">
        <v>60</v>
      </c>
      <c r="C43" s="18" t="s">
        <v>44</v>
      </c>
      <c r="D43" s="18">
        <v>60</v>
      </c>
      <c r="E43" s="20">
        <v>2300</v>
      </c>
      <c r="F43" s="20">
        <f>D43*E43</f>
        <v>138000</v>
      </c>
      <c r="G43" s="21"/>
      <c r="H43" s="20">
        <f t="shared" si="0"/>
        <v>138000</v>
      </c>
    </row>
    <row r="44" spans="1:8" ht="15.6" x14ac:dyDescent="0.3">
      <c r="A44" s="16"/>
      <c r="B44" s="16" t="s">
        <v>48</v>
      </c>
      <c r="C44" s="18" t="s">
        <v>49</v>
      </c>
      <c r="D44" s="18">
        <v>60</v>
      </c>
      <c r="E44" s="20">
        <v>180</v>
      </c>
      <c r="F44" s="20">
        <f>D44*E44</f>
        <v>10800</v>
      </c>
      <c r="G44" s="21"/>
      <c r="H44" s="20">
        <f t="shared" si="0"/>
        <v>10800</v>
      </c>
    </row>
    <row r="45" spans="1:8" ht="15.6" x14ac:dyDescent="0.3">
      <c r="A45" s="16"/>
      <c r="B45" s="22" t="s">
        <v>61</v>
      </c>
      <c r="C45" s="18"/>
      <c r="D45" s="18">
        <v>3</v>
      </c>
      <c r="E45" s="26">
        <v>100000</v>
      </c>
      <c r="F45" s="17">
        <f>D45*E45</f>
        <v>300000</v>
      </c>
      <c r="G45" s="21"/>
      <c r="H45" s="17">
        <f t="shared" si="0"/>
        <v>300000</v>
      </c>
    </row>
    <row r="46" spans="1:8" ht="15.6" x14ac:dyDescent="0.3">
      <c r="A46" s="16"/>
      <c r="B46" s="22" t="s">
        <v>62</v>
      </c>
      <c r="C46" s="18" t="s">
        <v>49</v>
      </c>
      <c r="D46" s="18">
        <v>1</v>
      </c>
      <c r="E46" s="20">
        <v>450000</v>
      </c>
      <c r="F46" s="17">
        <f>D46*E46</f>
        <v>450000</v>
      </c>
      <c r="G46" s="21"/>
      <c r="H46" s="17">
        <f t="shared" si="0"/>
        <v>450000</v>
      </c>
    </row>
    <row r="47" spans="1:8" ht="31.2" x14ac:dyDescent="0.3">
      <c r="A47" s="16"/>
      <c r="B47" s="22" t="s">
        <v>63</v>
      </c>
      <c r="C47" s="18" t="s">
        <v>44</v>
      </c>
      <c r="D47" s="18">
        <v>1</v>
      </c>
      <c r="E47" s="20">
        <v>180000</v>
      </c>
      <c r="F47" s="17">
        <f>D47*E47</f>
        <v>180000</v>
      </c>
      <c r="G47" s="21"/>
      <c r="H47" s="17">
        <f t="shared" si="0"/>
        <v>180000</v>
      </c>
    </row>
    <row r="48" spans="1:8" ht="31.2" x14ac:dyDescent="0.3">
      <c r="A48" s="16"/>
      <c r="B48" s="13" t="s">
        <v>64</v>
      </c>
      <c r="C48" s="14"/>
      <c r="D48" s="14"/>
      <c r="E48" s="14"/>
      <c r="F48" s="15">
        <f>SUM(F49)</f>
        <v>250000</v>
      </c>
      <c r="G48" s="21"/>
      <c r="H48" s="15">
        <f t="shared" si="0"/>
        <v>250000</v>
      </c>
    </row>
    <row r="49" spans="1:8" ht="15.6" x14ac:dyDescent="0.3">
      <c r="A49" s="16"/>
      <c r="B49" s="22" t="s">
        <v>65</v>
      </c>
      <c r="C49" s="18" t="s">
        <v>44</v>
      </c>
      <c r="D49" s="18">
        <v>1</v>
      </c>
      <c r="E49" s="26">
        <v>250000</v>
      </c>
      <c r="F49" s="17">
        <f>D49*E49</f>
        <v>250000</v>
      </c>
      <c r="G49" s="21"/>
      <c r="H49" s="17">
        <f t="shared" si="0"/>
        <v>250000</v>
      </c>
    </row>
    <row r="50" spans="1:8" ht="15.6" x14ac:dyDescent="0.3">
      <c r="A50" s="16"/>
      <c r="B50" s="13" t="s">
        <v>9</v>
      </c>
      <c r="C50" s="29"/>
      <c r="D50" s="29"/>
      <c r="E50" s="29"/>
      <c r="F50" s="15">
        <f>F10+F22+F23</f>
        <v>9997390</v>
      </c>
      <c r="G50" s="15">
        <f>G10+G22+G23</f>
        <v>0</v>
      </c>
      <c r="H50" s="15">
        <f>H10+H22+H23</f>
        <v>9997390</v>
      </c>
    </row>
    <row r="51" spans="1:8" ht="15.6" x14ac:dyDescent="0.3">
      <c r="A51" s="31" t="s">
        <v>10</v>
      </c>
      <c r="B51" s="31"/>
      <c r="C51" s="31"/>
      <c r="D51" s="31"/>
      <c r="E51" s="31"/>
      <c r="F51" s="31"/>
      <c r="G51" s="31"/>
      <c r="H51" s="31"/>
    </row>
    <row r="52" spans="1:8" ht="15.6" x14ac:dyDescent="0.3">
      <c r="A52" s="30" t="s">
        <v>11</v>
      </c>
      <c r="B52" s="30"/>
      <c r="C52" s="30"/>
      <c r="D52" s="30"/>
      <c r="E52" s="30"/>
      <c r="F52" s="30"/>
      <c r="G52" s="30"/>
      <c r="H52" s="30"/>
    </row>
    <row r="53" spans="1:8" ht="15.6" x14ac:dyDescent="0.3">
      <c r="A53" s="6"/>
    </row>
    <row r="54" spans="1:8" ht="15.6" x14ac:dyDescent="0.3">
      <c r="A54" s="32" t="s">
        <v>66</v>
      </c>
      <c r="B54" s="32"/>
      <c r="C54" s="32"/>
      <c r="D54" s="32"/>
      <c r="E54" s="32"/>
      <c r="F54" s="32"/>
      <c r="G54" s="32"/>
      <c r="H54" s="32"/>
    </row>
    <row r="55" spans="1:8" ht="15.6" x14ac:dyDescent="0.3">
      <c r="A55" s="9"/>
      <c r="B55" s="9" t="s">
        <v>17</v>
      </c>
      <c r="C55" s="9"/>
      <c r="D55" s="9"/>
      <c r="E55" s="9"/>
      <c r="F55" s="9"/>
      <c r="G55" s="9"/>
      <c r="H55" s="9"/>
    </row>
    <row r="56" spans="1:8" ht="21" customHeight="1" x14ac:dyDescent="0.3">
      <c r="A56" s="7" t="s">
        <v>12</v>
      </c>
    </row>
    <row r="57" spans="1:8" ht="15.6" x14ac:dyDescent="0.3">
      <c r="A57" s="30"/>
      <c r="B57" s="30"/>
      <c r="C57" s="30"/>
      <c r="D57" s="30"/>
      <c r="E57" s="30"/>
      <c r="F57" s="30"/>
      <c r="G57" s="30"/>
      <c r="H57" s="30"/>
    </row>
    <row r="58" spans="1:8" ht="15.6" x14ac:dyDescent="0.3">
      <c r="A58" s="30" t="s">
        <v>13</v>
      </c>
      <c r="B58" s="30"/>
      <c r="C58" s="30"/>
      <c r="D58" s="30"/>
      <c r="E58" s="30"/>
      <c r="F58" s="30"/>
      <c r="G58" s="30"/>
      <c r="H58" s="30"/>
    </row>
    <row r="59" spans="1:8" ht="15.6" x14ac:dyDescent="0.3">
      <c r="A59" s="6"/>
    </row>
    <row r="60" spans="1:8" ht="15.6" x14ac:dyDescent="0.3">
      <c r="A60" s="30" t="s">
        <v>14</v>
      </c>
      <c r="B60" s="30"/>
      <c r="C60" s="30"/>
      <c r="D60" s="30"/>
      <c r="E60" s="30"/>
      <c r="F60" s="30"/>
      <c r="G60" s="30"/>
      <c r="H60" s="30"/>
    </row>
    <row r="61" spans="1:8" ht="15.6" x14ac:dyDescent="0.3">
      <c r="A61" s="8"/>
      <c r="B61" s="8"/>
      <c r="C61" s="8"/>
      <c r="D61" s="8"/>
      <c r="E61" s="8"/>
      <c r="F61" s="8"/>
      <c r="G61" s="8"/>
      <c r="H61" s="8"/>
    </row>
    <row r="62" spans="1:8" ht="15.6" x14ac:dyDescent="0.3">
      <c r="A62" s="8" t="s">
        <v>20</v>
      </c>
      <c r="B62" s="8"/>
      <c r="C62" s="8"/>
      <c r="D62" s="8"/>
      <c r="E62" s="8"/>
      <c r="F62" s="8"/>
      <c r="G62" s="8"/>
      <c r="H62" s="8"/>
    </row>
    <row r="63" spans="1:8" ht="15.6" x14ac:dyDescent="0.3">
      <c r="A63" s="8"/>
      <c r="B63" s="8"/>
      <c r="C63" s="8"/>
      <c r="D63" s="8"/>
      <c r="E63" s="8"/>
      <c r="F63" s="8"/>
      <c r="G63" s="8"/>
      <c r="H63" s="8"/>
    </row>
    <row r="64" spans="1:8" ht="15.6" x14ac:dyDescent="0.3">
      <c r="A64" s="8" t="s">
        <v>21</v>
      </c>
      <c r="B64" s="8"/>
      <c r="C64" s="8"/>
      <c r="D64" s="8"/>
      <c r="E64" s="8"/>
      <c r="F64" s="8"/>
      <c r="G64" s="8"/>
      <c r="H64" s="8"/>
    </row>
    <row r="65" spans="1:8" ht="15.6" x14ac:dyDescent="0.3">
      <c r="A65" s="8"/>
      <c r="B65" s="8"/>
      <c r="C65" s="8"/>
      <c r="D65" s="8"/>
      <c r="E65" s="8"/>
      <c r="F65" s="8"/>
      <c r="G65" s="8"/>
      <c r="H65" s="8"/>
    </row>
    <row r="66" spans="1:8" ht="15.6" x14ac:dyDescent="0.3">
      <c r="A66" s="5" t="s">
        <v>19</v>
      </c>
    </row>
    <row r="67" spans="1:8" ht="15.6" x14ac:dyDescent="0.3">
      <c r="A67" s="5"/>
    </row>
    <row r="68" spans="1:8" ht="15.6" x14ac:dyDescent="0.3">
      <c r="A68" s="5"/>
    </row>
    <row r="69" spans="1:8" ht="15.6" x14ac:dyDescent="0.3">
      <c r="A69" s="5" t="s">
        <v>22</v>
      </c>
    </row>
    <row r="70" spans="1:8" ht="15.6" x14ac:dyDescent="0.3">
      <c r="A70" s="4"/>
    </row>
    <row r="71" spans="1:8" ht="15.6" x14ac:dyDescent="0.3">
      <c r="A71" s="5" t="s">
        <v>16</v>
      </c>
    </row>
    <row r="72" spans="1:8" ht="15.6" x14ac:dyDescent="0.3">
      <c r="A72" s="5"/>
    </row>
    <row r="73" spans="1:8" ht="15.6" x14ac:dyDescent="0.3">
      <c r="A73" s="5" t="s">
        <v>23</v>
      </c>
    </row>
    <row r="74" spans="1:8" x14ac:dyDescent="0.3">
      <c r="A74" s="3"/>
    </row>
  </sheetData>
  <mergeCells count="18">
    <mergeCell ref="A8:A9"/>
    <mergeCell ref="A1:H1"/>
    <mergeCell ref="A3:H3"/>
    <mergeCell ref="A5:H5"/>
    <mergeCell ref="A6:H6"/>
    <mergeCell ref="A7:H7"/>
    <mergeCell ref="B8:B9"/>
    <mergeCell ref="C8:C9"/>
    <mergeCell ref="D8:D9"/>
    <mergeCell ref="E8:E9"/>
    <mergeCell ref="F8:F9"/>
    <mergeCell ref="G8:H8"/>
    <mergeCell ref="A60:H60"/>
    <mergeCell ref="A51:H51"/>
    <mergeCell ref="A52:H52"/>
    <mergeCell ref="A54:H54"/>
    <mergeCell ref="A57:H57"/>
    <mergeCell ref="A58:H58"/>
  </mergeCells>
  <pageMargins left="0.7" right="0.7" top="0.75" bottom="0.75" header="0.3" footer="0.3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2021-07-27T06:58:22Z</cp:lastPrinted>
  <dcterms:created xsi:type="dcterms:W3CDTF">2021-01-27T10:48:44Z</dcterms:created>
  <dcterms:modified xsi:type="dcterms:W3CDTF">2023-03-29T10:22:14Z</dcterms:modified>
</cp:coreProperties>
</file>