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Жастар керуені" sheetId="3" r:id="rId1"/>
    <sheet name="5 (2)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H21" i="3" s="1"/>
  <c r="F20" i="3"/>
  <c r="H20" i="3" s="1"/>
  <c r="F15" i="3"/>
  <c r="H15" i="3" s="1"/>
  <c r="F16" i="3"/>
  <c r="H16" i="3" s="1"/>
  <c r="F17" i="3"/>
  <c r="H17" i="3" s="1"/>
  <c r="F62" i="4" l="1"/>
  <c r="I62" i="4" s="1"/>
  <c r="F61" i="4"/>
  <c r="I61" i="4" s="1"/>
  <c r="I60" i="4" s="1"/>
  <c r="F59" i="4"/>
  <c r="I59" i="4" s="1"/>
  <c r="F58" i="4"/>
  <c r="I58" i="4" s="1"/>
  <c r="F57" i="4"/>
  <c r="I57" i="4" s="1"/>
  <c r="F56" i="4"/>
  <c r="I56" i="4" s="1"/>
  <c r="F55" i="4"/>
  <c r="I55" i="4" s="1"/>
  <c r="F53" i="4"/>
  <c r="I53" i="4" s="1"/>
  <c r="F52" i="4"/>
  <c r="I52" i="4" s="1"/>
  <c r="F50" i="4"/>
  <c r="I50" i="4" s="1"/>
  <c r="F49" i="4"/>
  <c r="I49" i="4" s="1"/>
  <c r="F48" i="4"/>
  <c r="I48" i="4" s="1"/>
  <c r="F47" i="4"/>
  <c r="I47" i="4" s="1"/>
  <c r="F46" i="4"/>
  <c r="I46" i="4" s="1"/>
  <c r="F44" i="4"/>
  <c r="I44" i="4" s="1"/>
  <c r="F43" i="4"/>
  <c r="I43" i="4" s="1"/>
  <c r="I42" i="4" s="1"/>
  <c r="F41" i="4"/>
  <c r="I41" i="4" s="1"/>
  <c r="F40" i="4"/>
  <c r="I40" i="4" s="1"/>
  <c r="F39" i="4"/>
  <c r="I39" i="4" s="1"/>
  <c r="F38" i="4"/>
  <c r="I38" i="4" s="1"/>
  <c r="F37" i="4"/>
  <c r="I37" i="4" s="1"/>
  <c r="F35" i="4"/>
  <c r="I35" i="4" s="1"/>
  <c r="F34" i="4"/>
  <c r="I34" i="4" s="1"/>
  <c r="I33" i="4" s="1"/>
  <c r="F32" i="4"/>
  <c r="I32" i="4" s="1"/>
  <c r="F31" i="4"/>
  <c r="I31" i="4" s="1"/>
  <c r="F30" i="4"/>
  <c r="I30" i="4" s="1"/>
  <c r="F29" i="4"/>
  <c r="I29" i="4" s="1"/>
  <c r="F28" i="4"/>
  <c r="I28" i="4" s="1"/>
  <c r="F26" i="4"/>
  <c r="I26" i="4" s="1"/>
  <c r="F25" i="4"/>
  <c r="I25" i="4" s="1"/>
  <c r="I24" i="4" s="1"/>
  <c r="F23" i="4"/>
  <c r="I23" i="4" s="1"/>
  <c r="F22" i="4"/>
  <c r="I22" i="4" s="1"/>
  <c r="F21" i="4"/>
  <c r="I21" i="4" s="1"/>
  <c r="F20" i="4"/>
  <c r="I20" i="4" s="1"/>
  <c r="F19" i="4"/>
  <c r="I19" i="4" s="1"/>
  <c r="F15" i="4"/>
  <c r="I15" i="4" s="1"/>
  <c r="F14" i="4"/>
  <c r="I14" i="4" s="1"/>
  <c r="F13" i="4"/>
  <c r="I13" i="4" s="1"/>
  <c r="F12" i="4"/>
  <c r="I12" i="4" s="1"/>
  <c r="I11" i="4" s="1"/>
  <c r="I10" i="4" l="1"/>
  <c r="I54" i="4"/>
  <c r="I27" i="4"/>
  <c r="I36" i="4"/>
  <c r="I18" i="4"/>
  <c r="I51" i="4"/>
  <c r="I45" i="4" s="1"/>
  <c r="I17" i="4" l="1"/>
  <c r="I63" i="4" s="1"/>
  <c r="F24" i="3"/>
  <c r="I64" i="4" l="1"/>
  <c r="I65" i="4" s="1"/>
  <c r="H24" i="3"/>
  <c r="F23" i="3"/>
  <c r="H23" i="3" s="1"/>
  <c r="F22" i="3"/>
  <c r="H22" i="3" s="1"/>
  <c r="H19" i="3" s="1"/>
  <c r="H18" i="3" s="1"/>
  <c r="F14" i="3"/>
  <c r="H14" i="3" s="1"/>
  <c r="F13" i="3"/>
  <c r="H13" i="3" s="1"/>
  <c r="F12" i="3"/>
  <c r="H12" i="3" s="1"/>
  <c r="H11" i="3" l="1"/>
  <c r="H10" i="3" s="1"/>
  <c r="H25" i="3" s="1"/>
</calcChain>
</file>

<file path=xl/sharedStrings.xml><?xml version="1.0" encoding="utf-8"?>
<sst xmlns="http://schemas.openxmlformats.org/spreadsheetml/2006/main" count="169" uniqueCount="90">
  <si>
    <t>Приложение №1
к Дополнительному соглашению №4
от "10" ноября 2021г.
Приложение № 2 
к Договору о предоставлении гранта 
от «01» марта 2021 года №12</t>
  </si>
  <si>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</si>
  <si>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</si>
  <si>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</si>
  <si>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</si>
  <si>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</si>
  <si>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</si>
  <si>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</si>
  <si>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</si>
  <si>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</si>
  <si>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</si>
  <si>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</si>
  <si>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</si>
  <si>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Заработная плата, в том числе:</t>
  </si>
  <si>
    <t>Руководитель проекта</t>
  </si>
  <si>
    <t>месяц</t>
  </si>
  <si>
    <t>Бухгалтер</t>
  </si>
  <si>
    <t>Банковские услуги</t>
  </si>
  <si>
    <t>услуга</t>
  </si>
  <si>
    <t>Материально-техническое обеспечение:</t>
  </si>
  <si>
    <t>Прямые расходы:</t>
  </si>
  <si>
    <t>Расходы по оплате работ и услуг, оказываемых юридическими и физическими лицами, в том числе:</t>
  </si>
  <si>
    <r>
      <t xml:space="preserve">Грантополучатель: 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</si>
  <si>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день </t>
  </si>
  <si>
    <t xml:space="preserve">Авиабилеты </t>
  </si>
  <si>
    <t xml:space="preserve">Проживание </t>
  </si>
  <si>
    <t xml:space="preserve">Суточные </t>
  </si>
  <si>
    <t>шт</t>
  </si>
  <si>
    <t>Услуга по изготовлению баннера 3*2</t>
  </si>
  <si>
    <t xml:space="preserve">Услуга по изготовлению видеоролика </t>
  </si>
  <si>
    <t>Smm manager</t>
  </si>
  <si>
    <t>3.1.</t>
  </si>
  <si>
    <t>3.2.</t>
  </si>
  <si>
    <t>3.4.</t>
  </si>
  <si>
    <t xml:space="preserve">Итого </t>
  </si>
  <si>
    <t xml:space="preserve">общая сумма </t>
  </si>
  <si>
    <t>Тема гранта:  Жастар керуені</t>
  </si>
  <si>
    <t xml:space="preserve">Услуги тренера-спикера </t>
  </si>
  <si>
    <t xml:space="preserve">Транспортные услуги </t>
  </si>
  <si>
    <t>3.3.</t>
  </si>
  <si>
    <t>Услуга по изготовлению баннера 5*3</t>
  </si>
  <si>
    <t xml:space="preserve">Мероприятие 2. Правовая грамотность. Организация выездных встреч  (в г.Актау и Жанаозен и в 3 районах) </t>
  </si>
  <si>
    <t xml:space="preserve">Мероприятие 3. Религиозная грамотность Организация выездных встреч  (в г.Актау и Жанаозен и в 3 районах)  </t>
  </si>
  <si>
    <t xml:space="preserve">Мероприятие 3. Открытие своего дела.Бизнес. Организация выездных встреч  (в г.Актау и Жанаозен и в 3 районах)  </t>
  </si>
  <si>
    <t xml:space="preserve">Мероприятие 3. Семья. Семейные ценности.  Организация выездных встреч  (в г.Актау и Жанаозен и в 3 районах)  </t>
  </si>
  <si>
    <t xml:space="preserve">Мероприятие 1. Финансовая грамотность. Организация выездных встреч  (в г.Актау и Жанаозен и в 3 районах) </t>
  </si>
  <si>
    <t>Сумма гранта:  9 442 950</t>
  </si>
  <si>
    <t xml:space="preserve"> 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</si>
  <si>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</si>
  <si>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 xml:space="preserve">                                                        М.П.</t>
  </si>
  <si>
    <t>Грант беруші:</t>
  </si>
  <si>
    <t xml:space="preserve">«Азаматтық бастамаларды қолдау орталығы» КЕАҚ </t>
  </si>
  <si>
    <t>Басқарма төрағасы</t>
  </si>
  <si>
    <t>Басқарма төрағасының орынбасары</t>
  </si>
  <si>
    <t>Жобаларды басқару департаментінің менеджері</t>
  </si>
  <si>
    <t>______________ Оспанова А.К.</t>
  </si>
  <si>
    <t>______________  Ашкин А.А.</t>
  </si>
  <si>
    <t>______________ Ахметжанова А.А.</t>
  </si>
  <si>
    <t>Грант алушы:  "Parasat Pro" қоғамдық қоры</t>
  </si>
  <si>
    <t xml:space="preserve"> Ұйым басшысы _________________ Ізтұрғанов Ғ.Б.</t>
  </si>
  <si>
    <t>Грант сомасы:  1 800 000 (бір миллион сегіз жүз мың) теңге</t>
  </si>
  <si>
    <t>Грант тақырыбы:  Жаңаөзен қаласындағы және оған іргелес ауылдардағы ҮЕҰ әлеуетін арттыру</t>
  </si>
  <si>
    <t>Әлеуметтік жобаны іске асыруға арналған шығындар сметасы</t>
  </si>
  <si>
    <t>Шығыс бөліктері</t>
  </si>
  <si>
    <t>Өлшем бірлігі</t>
  </si>
  <si>
    <t>Саны</t>
  </si>
  <si>
    <t>Құны, теңгемен</t>
  </si>
  <si>
    <t>Барлығы, теңгемен</t>
  </si>
  <si>
    <t>Қаржыландыру көздері</t>
  </si>
  <si>
    <t>Өтініш беруші (өз салымы)</t>
  </si>
  <si>
    <t>Грант қаражаттары</t>
  </si>
  <si>
    <t>«___» ________ 20__ жылғы №____                                       Грант беру жөніндегі Келісімшарттың                           №2 Қосымшасы</t>
  </si>
  <si>
    <t>Әкімшілендірілген шығыстар:</t>
  </si>
  <si>
    <t>Айлық еңбекақы, оның ішінде:</t>
  </si>
  <si>
    <t>Жоба жетекшісі</t>
  </si>
  <si>
    <t>Жоба есепшісі</t>
  </si>
  <si>
    <t>Әлеуметтік салық және әлеуметтік аударымдар</t>
  </si>
  <si>
    <t>Міндетті әлеуметтік медициналық сақтандыру</t>
  </si>
  <si>
    <t>Банк қызметі</t>
  </si>
  <si>
    <t>Тікелей шығыстар:</t>
  </si>
  <si>
    <t>1 іс-шара. ҮЕҰ әлеуетін арттыру мақсатындағы семинарлар өткізу</t>
  </si>
  <si>
    <t>Көлік қызметі</t>
  </si>
  <si>
    <t>Тренингтік материалдар, кеңсе тауарлары мен құрал-жабдықтар (5 қатысушы)</t>
  </si>
  <si>
    <t>Бейнеролик дайындау қызметі</t>
  </si>
  <si>
    <t>Тәуліктік (2 МРП көп емес х 3 спикер)</t>
  </si>
  <si>
    <t>Қонақ үй қызметі (4 МРП көп емес х 3 спикер)</t>
  </si>
  <si>
    <t>Қорытынды</t>
  </si>
  <si>
    <t>ай</t>
  </si>
  <si>
    <t>қызмет</t>
  </si>
  <si>
    <t xml:space="preserve">тәулік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</si>
</sst>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indent="15"/>
    </xf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" fontId="2" fillId="3" borderId="0" xfId="0" applyNumberFormat="1" applyFont="1" applyFill="1"/>
    <xf numFmtId="165" fontId="3" fillId="3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2" fillId="0" borderId="0" xfId="1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left" vertical="center" wrapText="1" indent="4"/>
    </xf>
    <xf numFmtId="164" fontId="7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164" fontId="2" fillId="0" borderId="0" xfId="0" applyNumberFormat="1" applyFont="1"/>
    <xf numFmtId="0" fontId="9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indent="10"/>
    </xf>
    <xf numFmtId="0" fontId="7" fillId="0" borderId="0" xfId="0" applyFont="1" applyAlignment="1">
      <alignment horizontal="left" vertical="center" wrapText="1" indent="10"/>
    </xf>
    <xf numFmtId="0" fontId="7" fillId="0" borderId="0" xfId="0" applyFont="1" applyAlignment="1">
      <alignment vertical="center"/>
    </xf>
    <xf numFmtId="0" fontId="7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D16" sqref="D16"/>
    </sheetView>
  </sheetViews>
  <sheetFormatPr defaultRowHeight="18" x14ac:dyDescent="0.35"/>
  <cols>
    <col min="1" max="1" width="5.5546875" style="1" customWidth="1"/>
    <col min="2" max="2" width="65.21875" style="1" customWidth="1"/>
    <col min="3" max="3" width="14.21875" style="19" customWidth="1"/>
    <col min="4" max="4" width="13.6640625" style="19" customWidth="1"/>
    <col min="5" max="5" width="13.33203125" style="1" customWidth="1"/>
    <col min="6" max="6" width="13.33203125" style="16" customWidth="1"/>
    <col min="7" max="7" width="14.5546875" style="1" customWidth="1"/>
    <col min="8" max="8" width="20.6640625" style="1" customWidth="1"/>
    <col min="9" max="9" width="32" style="1" customWidth="1"/>
  </cols>
  <sheetData>
    <row r="1" spans="1:9" ht="49.8" customHeight="1" x14ac:dyDescent="0.35">
      <c r="B1" s="2"/>
      <c r="C1" s="17"/>
      <c r="D1" s="17"/>
      <c r="E1" s="2"/>
      <c r="F1" s="2"/>
      <c r="G1" s="104" t="s">
        <v>71</v>
      </c>
      <c r="H1" s="104"/>
    </row>
    <row r="2" spans="1:9" x14ac:dyDescent="0.35">
      <c r="A2" s="3"/>
      <c r="B2" s="4"/>
      <c r="C2" s="18"/>
      <c r="D2" s="18"/>
      <c r="E2" s="4"/>
      <c r="F2" s="5"/>
      <c r="G2" s="4"/>
      <c r="H2" s="4"/>
    </row>
    <row r="3" spans="1:9" x14ac:dyDescent="0.35">
      <c r="A3" s="105" t="s">
        <v>62</v>
      </c>
      <c r="B3" s="105"/>
      <c r="C3" s="105"/>
      <c r="D3" s="105"/>
      <c r="E3" s="105"/>
      <c r="F3" s="105"/>
      <c r="G3" s="105"/>
      <c r="H3" s="105"/>
    </row>
    <row r="4" spans="1:9" x14ac:dyDescent="0.35">
      <c r="A4" s="6"/>
      <c r="B4" s="4"/>
      <c r="C4" s="18"/>
      <c r="D4" s="18"/>
      <c r="E4" s="4"/>
      <c r="F4" s="5"/>
      <c r="G4" s="4"/>
      <c r="H4" s="4"/>
    </row>
    <row r="5" spans="1:9" x14ac:dyDescent="0.35">
      <c r="A5" s="106" t="s">
        <v>58</v>
      </c>
      <c r="B5" s="106"/>
      <c r="C5" s="106"/>
      <c r="D5" s="106"/>
      <c r="E5" s="106"/>
      <c r="F5" s="106"/>
      <c r="G5" s="106"/>
      <c r="H5" s="106"/>
    </row>
    <row r="6" spans="1:9" s="96" customFormat="1" ht="24" customHeight="1" x14ac:dyDescent="0.3">
      <c r="A6" s="107" t="s">
        <v>61</v>
      </c>
      <c r="B6" s="107"/>
      <c r="C6" s="107"/>
      <c r="D6" s="107"/>
      <c r="E6" s="107"/>
      <c r="F6" s="107"/>
      <c r="G6" s="107"/>
      <c r="H6" s="107"/>
      <c r="I6" s="95"/>
    </row>
    <row r="7" spans="1:9" x14ac:dyDescent="0.35">
      <c r="A7" s="108" t="s">
        <v>60</v>
      </c>
      <c r="B7" s="108"/>
      <c r="C7" s="108"/>
      <c r="D7" s="108"/>
      <c r="E7" s="108"/>
      <c r="F7" s="108"/>
      <c r="G7" s="108"/>
      <c r="H7" s="108"/>
    </row>
    <row r="8" spans="1:9" ht="18" customHeight="1" x14ac:dyDescent="0.35">
      <c r="A8" s="103" t="s">
        <v>2</v>
      </c>
      <c r="B8" s="103" t="s">
        <v>63</v>
      </c>
      <c r="C8" s="103" t="s">
        <v>64</v>
      </c>
      <c r="D8" s="103" t="s">
        <v>65</v>
      </c>
      <c r="E8" s="103" t="s">
        <v>66</v>
      </c>
      <c r="F8" s="102" t="s">
        <v>67</v>
      </c>
      <c r="G8" s="103" t="s">
        <v>68</v>
      </c>
      <c r="H8" s="103"/>
    </row>
    <row r="9" spans="1:9" ht="46.8" x14ac:dyDescent="0.35">
      <c r="A9" s="103"/>
      <c r="B9" s="103"/>
      <c r="C9" s="103"/>
      <c r="D9" s="103"/>
      <c r="E9" s="103"/>
      <c r="F9" s="102"/>
      <c r="G9" s="55" t="s">
        <v>69</v>
      </c>
      <c r="H9" s="55" t="s">
        <v>70</v>
      </c>
    </row>
    <row r="10" spans="1:9" x14ac:dyDescent="0.35">
      <c r="A10" s="76">
        <v>1</v>
      </c>
      <c r="B10" s="77" t="s">
        <v>72</v>
      </c>
      <c r="C10" s="78"/>
      <c r="D10" s="79"/>
      <c r="E10" s="80"/>
      <c r="F10" s="81"/>
      <c r="G10" s="80"/>
      <c r="H10" s="82">
        <f>SUM(H11,H15,H16,H17)</f>
        <v>1379058</v>
      </c>
    </row>
    <row r="11" spans="1:9" s="63" customFormat="1" ht="15.6" x14ac:dyDescent="0.3">
      <c r="A11" s="56"/>
      <c r="B11" s="57" t="s">
        <v>73</v>
      </c>
      <c r="C11" s="58"/>
      <c r="D11" s="59"/>
      <c r="E11" s="60"/>
      <c r="F11" s="61"/>
      <c r="G11" s="60"/>
      <c r="H11" s="66">
        <f>SUM(H12:H14)</f>
        <v>1232991</v>
      </c>
      <c r="I11" s="62"/>
    </row>
    <row r="12" spans="1:9" s="63" customFormat="1" ht="15.6" x14ac:dyDescent="0.3">
      <c r="A12" s="56"/>
      <c r="B12" s="65" t="s">
        <v>74</v>
      </c>
      <c r="C12" s="58" t="s">
        <v>87</v>
      </c>
      <c r="D12" s="59">
        <v>3</v>
      </c>
      <c r="E12" s="60">
        <v>170669</v>
      </c>
      <c r="F12" s="60">
        <f>D12*E12</f>
        <v>512007</v>
      </c>
      <c r="G12" s="60"/>
      <c r="H12" s="67">
        <f>F12</f>
        <v>512007</v>
      </c>
      <c r="I12" s="94"/>
    </row>
    <row r="13" spans="1:9" s="63" customFormat="1" ht="15.6" x14ac:dyDescent="0.3">
      <c r="A13" s="56"/>
      <c r="B13" s="65" t="s">
        <v>30</v>
      </c>
      <c r="C13" s="58" t="s">
        <v>87</v>
      </c>
      <c r="D13" s="59">
        <v>3</v>
      </c>
      <c r="E13" s="60">
        <v>120164</v>
      </c>
      <c r="F13" s="60">
        <f t="shared" ref="F13:F16" si="0">D13*E13</f>
        <v>360492</v>
      </c>
      <c r="G13" s="60"/>
      <c r="H13" s="67">
        <f t="shared" ref="H13:H16" si="1">F13</f>
        <v>360492</v>
      </c>
      <c r="I13" s="94"/>
    </row>
    <row r="14" spans="1:9" s="63" customFormat="1" ht="15.6" x14ac:dyDescent="0.3">
      <c r="A14" s="56"/>
      <c r="B14" s="65" t="s">
        <v>75</v>
      </c>
      <c r="C14" s="58" t="s">
        <v>87</v>
      </c>
      <c r="D14" s="59">
        <v>3</v>
      </c>
      <c r="E14" s="60">
        <v>120164</v>
      </c>
      <c r="F14" s="60">
        <f t="shared" si="0"/>
        <v>360492</v>
      </c>
      <c r="G14" s="60"/>
      <c r="H14" s="67">
        <f t="shared" si="1"/>
        <v>360492</v>
      </c>
      <c r="I14" s="94"/>
    </row>
    <row r="15" spans="1:9" s="63" customFormat="1" ht="15.6" x14ac:dyDescent="0.3">
      <c r="A15" s="56"/>
      <c r="B15" s="64" t="s">
        <v>76</v>
      </c>
      <c r="C15" s="58" t="s">
        <v>87</v>
      </c>
      <c r="D15" s="59">
        <v>3</v>
      </c>
      <c r="E15" s="60">
        <v>34359</v>
      </c>
      <c r="F15" s="60">
        <f t="shared" si="0"/>
        <v>103077</v>
      </c>
      <c r="G15" s="60"/>
      <c r="H15" s="67">
        <f t="shared" si="1"/>
        <v>103077</v>
      </c>
      <c r="I15" s="62"/>
    </row>
    <row r="16" spans="1:9" s="63" customFormat="1" ht="15.6" x14ac:dyDescent="0.3">
      <c r="A16" s="56"/>
      <c r="B16" s="64" t="s">
        <v>77</v>
      </c>
      <c r="C16" s="58" t="s">
        <v>87</v>
      </c>
      <c r="D16" s="59">
        <v>3</v>
      </c>
      <c r="E16" s="60">
        <v>12330</v>
      </c>
      <c r="F16" s="60">
        <f t="shared" si="0"/>
        <v>36990</v>
      </c>
      <c r="G16" s="60"/>
      <c r="H16" s="67">
        <f t="shared" si="1"/>
        <v>36990</v>
      </c>
      <c r="I16" s="62"/>
    </row>
    <row r="17" spans="1:9" s="63" customFormat="1" ht="15.6" x14ac:dyDescent="0.3">
      <c r="A17" s="56"/>
      <c r="B17" s="64" t="s">
        <v>78</v>
      </c>
      <c r="C17" s="58" t="s">
        <v>88</v>
      </c>
      <c r="D17" s="59">
        <v>3</v>
      </c>
      <c r="E17" s="60">
        <v>2000</v>
      </c>
      <c r="F17" s="60">
        <f t="shared" ref="F17" si="2">D17*E17</f>
        <v>6000</v>
      </c>
      <c r="G17" s="60"/>
      <c r="H17" s="67">
        <f t="shared" ref="H17" si="3">F17</f>
        <v>6000</v>
      </c>
      <c r="I17" s="62"/>
    </row>
    <row r="18" spans="1:9" s="75" customFormat="1" x14ac:dyDescent="0.35">
      <c r="A18" s="76">
        <v>2</v>
      </c>
      <c r="B18" s="77" t="s">
        <v>79</v>
      </c>
      <c r="C18" s="78"/>
      <c r="D18" s="79"/>
      <c r="E18" s="80"/>
      <c r="F18" s="81"/>
      <c r="G18" s="80"/>
      <c r="H18" s="82">
        <f>H19</f>
        <v>420942</v>
      </c>
      <c r="I18" s="74"/>
    </row>
    <row r="19" spans="1:9" s="75" customFormat="1" ht="31.2" x14ac:dyDescent="0.35">
      <c r="A19" s="68"/>
      <c r="B19" s="97" t="s">
        <v>80</v>
      </c>
      <c r="C19" s="69"/>
      <c r="D19" s="70"/>
      <c r="E19" s="71"/>
      <c r="F19" s="72"/>
      <c r="G19" s="71"/>
      <c r="H19" s="89">
        <f>SUM(H20:H24)</f>
        <v>420942</v>
      </c>
      <c r="I19" s="74"/>
    </row>
    <row r="20" spans="1:9" s="75" customFormat="1" x14ac:dyDescent="0.35">
      <c r="A20" s="68"/>
      <c r="B20" s="91" t="s">
        <v>81</v>
      </c>
      <c r="C20" s="86" t="s">
        <v>88</v>
      </c>
      <c r="D20" s="87">
        <v>1</v>
      </c>
      <c r="E20" s="88">
        <v>40000</v>
      </c>
      <c r="F20" s="88">
        <f t="shared" ref="F20:F21" si="4">E20*D20</f>
        <v>40000</v>
      </c>
      <c r="G20" s="88"/>
      <c r="H20" s="90">
        <f t="shared" ref="H20:H21" si="5">F20</f>
        <v>40000</v>
      </c>
      <c r="I20" s="74"/>
    </row>
    <row r="21" spans="1:9" s="75" customFormat="1" ht="31.2" x14ac:dyDescent="0.35">
      <c r="A21" s="68"/>
      <c r="B21" s="92" t="s">
        <v>82</v>
      </c>
      <c r="C21" s="86" t="s">
        <v>88</v>
      </c>
      <c r="D21" s="87">
        <v>1</v>
      </c>
      <c r="E21" s="88">
        <v>94642</v>
      </c>
      <c r="F21" s="88">
        <f t="shared" si="4"/>
        <v>94642</v>
      </c>
      <c r="G21" s="88"/>
      <c r="H21" s="90">
        <f t="shared" si="5"/>
        <v>94642</v>
      </c>
      <c r="I21" s="74"/>
    </row>
    <row r="22" spans="1:9" ht="15.6" x14ac:dyDescent="0.3">
      <c r="A22" s="85"/>
      <c r="B22" s="91" t="s">
        <v>83</v>
      </c>
      <c r="C22" s="86" t="s">
        <v>88</v>
      </c>
      <c r="D22" s="87">
        <v>1</v>
      </c>
      <c r="E22" s="88">
        <v>100000</v>
      </c>
      <c r="F22" s="88">
        <f>E22*D22</f>
        <v>100000</v>
      </c>
      <c r="G22" s="88"/>
      <c r="H22" s="90">
        <f>F22</f>
        <v>100000</v>
      </c>
      <c r="I22" s="94"/>
    </row>
    <row r="23" spans="1:9" x14ac:dyDescent="0.35">
      <c r="A23" s="85"/>
      <c r="B23" s="91" t="s">
        <v>84</v>
      </c>
      <c r="C23" s="86" t="s">
        <v>89</v>
      </c>
      <c r="D23" s="87">
        <v>3</v>
      </c>
      <c r="E23" s="88">
        <v>20700</v>
      </c>
      <c r="F23" s="88">
        <f>E23*D23</f>
        <v>62100</v>
      </c>
      <c r="G23" s="88"/>
      <c r="H23" s="90">
        <f>F23</f>
        <v>62100</v>
      </c>
    </row>
    <row r="24" spans="1:9" ht="18" customHeight="1" x14ac:dyDescent="0.3">
      <c r="A24" s="85"/>
      <c r="B24" s="91" t="s">
        <v>85</v>
      </c>
      <c r="C24" s="86" t="s">
        <v>89</v>
      </c>
      <c r="D24" s="87">
        <v>3</v>
      </c>
      <c r="E24" s="88">
        <v>41400</v>
      </c>
      <c r="F24" s="88">
        <f>E24*D24*1</f>
        <v>124200</v>
      </c>
      <c r="G24" s="88"/>
      <c r="H24" s="90">
        <f>F24</f>
        <v>124200</v>
      </c>
      <c r="I24" s="94"/>
    </row>
    <row r="25" spans="1:9" x14ac:dyDescent="0.35">
      <c r="A25" s="68"/>
      <c r="B25" s="54" t="s">
        <v>86</v>
      </c>
      <c r="C25" s="83"/>
      <c r="D25" s="84"/>
      <c r="E25" s="72"/>
      <c r="F25" s="72"/>
      <c r="G25" s="72"/>
      <c r="H25" s="73">
        <f>SUM(H10,H18)</f>
        <v>1800000</v>
      </c>
    </row>
    <row r="26" spans="1:9" x14ac:dyDescent="0.35">
      <c r="D26" s="19" t="s">
        <v>47</v>
      </c>
      <c r="H26" s="43"/>
    </row>
    <row r="27" spans="1:9" x14ac:dyDescent="0.35">
      <c r="A27" s="110" t="s">
        <v>48</v>
      </c>
      <c r="B27" s="110"/>
      <c r="C27" s="110"/>
      <c r="D27" s="110"/>
      <c r="E27" s="110"/>
      <c r="F27" s="110"/>
      <c r="G27" s="110"/>
      <c r="H27" s="93"/>
    </row>
    <row r="28" spans="1:9" x14ac:dyDescent="0.35">
      <c r="A28" s="109" t="s">
        <v>58</v>
      </c>
      <c r="B28" s="109"/>
      <c r="C28" s="109"/>
      <c r="D28" s="109"/>
      <c r="E28" s="109"/>
      <c r="F28" s="109"/>
      <c r="G28" s="109"/>
    </row>
    <row r="29" spans="1:9" x14ac:dyDescent="0.35">
      <c r="A29" s="98"/>
      <c r="B29"/>
      <c r="C29"/>
      <c r="D29"/>
      <c r="E29"/>
      <c r="F29"/>
      <c r="G29"/>
    </row>
    <row r="30" spans="1:9" x14ac:dyDescent="0.35">
      <c r="A30" s="111" t="s">
        <v>59</v>
      </c>
      <c r="B30" s="111"/>
      <c r="C30" s="111"/>
      <c r="D30" s="111"/>
      <c r="E30" s="111"/>
      <c r="F30" s="111"/>
      <c r="G30" s="111"/>
    </row>
    <row r="31" spans="1:9" ht="78" x14ac:dyDescent="0.35">
      <c r="A31" s="99" t="s">
        <v>49</v>
      </c>
      <c r="B31"/>
      <c r="C31"/>
      <c r="D31"/>
      <c r="E31"/>
      <c r="F31"/>
      <c r="G31"/>
    </row>
    <row r="32" spans="1:9" x14ac:dyDescent="0.35">
      <c r="A32" s="109" t="s">
        <v>50</v>
      </c>
      <c r="B32" s="109"/>
      <c r="C32" s="109"/>
      <c r="D32" s="109"/>
      <c r="E32" s="109"/>
      <c r="F32" s="109"/>
      <c r="G32" s="109"/>
    </row>
    <row r="33" spans="1:7" x14ac:dyDescent="0.35">
      <c r="A33" s="98"/>
      <c r="B33"/>
      <c r="C33"/>
      <c r="D33"/>
      <c r="E33"/>
      <c r="F33"/>
      <c r="G33"/>
    </row>
    <row r="34" spans="1:7" x14ac:dyDescent="0.35">
      <c r="A34" s="109" t="s">
        <v>51</v>
      </c>
      <c r="B34" s="109"/>
      <c r="C34" s="109"/>
      <c r="D34" s="109"/>
      <c r="E34" s="109"/>
      <c r="F34" s="109"/>
      <c r="G34" s="109"/>
    </row>
    <row r="35" spans="1:7" x14ac:dyDescent="0.35">
      <c r="A35" s="100"/>
      <c r="B35"/>
      <c r="C35"/>
      <c r="D35"/>
      <c r="E35"/>
      <c r="F35"/>
      <c r="G35"/>
    </row>
    <row r="36" spans="1:7" x14ac:dyDescent="0.35">
      <c r="A36" s="100" t="s">
        <v>52</v>
      </c>
      <c r="B36"/>
      <c r="C36"/>
      <c r="D36"/>
      <c r="E36"/>
      <c r="F36"/>
      <c r="G36"/>
    </row>
    <row r="37" spans="1:7" x14ac:dyDescent="0.35">
      <c r="A37" s="100"/>
      <c r="B37"/>
      <c r="C37"/>
      <c r="D37"/>
      <c r="E37"/>
      <c r="F37"/>
      <c r="G37"/>
    </row>
    <row r="38" spans="1:7" x14ac:dyDescent="0.35">
      <c r="A38" s="109" t="s">
        <v>55</v>
      </c>
      <c r="B38" s="109"/>
      <c r="C38"/>
      <c r="D38"/>
      <c r="E38"/>
      <c r="F38"/>
      <c r="G38"/>
    </row>
    <row r="39" spans="1:7" x14ac:dyDescent="0.35">
      <c r="A39" s="100"/>
      <c r="B39" s="101"/>
      <c r="C39"/>
      <c r="D39"/>
      <c r="E39"/>
      <c r="F39"/>
      <c r="G39"/>
    </row>
    <row r="40" spans="1:7" x14ac:dyDescent="0.35">
      <c r="A40" s="100" t="s">
        <v>53</v>
      </c>
      <c r="B40" s="101"/>
      <c r="C40"/>
      <c r="D40"/>
      <c r="E40"/>
      <c r="F40"/>
      <c r="G40"/>
    </row>
    <row r="41" spans="1:7" x14ac:dyDescent="0.35">
      <c r="A41" s="100"/>
      <c r="B41" s="101"/>
      <c r="C41"/>
      <c r="D41"/>
      <c r="E41"/>
      <c r="F41"/>
      <c r="G41"/>
    </row>
    <row r="42" spans="1:7" x14ac:dyDescent="0.35">
      <c r="A42" s="100" t="s">
        <v>56</v>
      </c>
      <c r="B42" s="101"/>
      <c r="C42"/>
      <c r="D42"/>
      <c r="E42"/>
      <c r="F42"/>
      <c r="G42"/>
    </row>
    <row r="43" spans="1:7" x14ac:dyDescent="0.35">
      <c r="A43" s="100"/>
      <c r="B43" s="101"/>
      <c r="C43"/>
      <c r="D43"/>
      <c r="E43"/>
      <c r="F43"/>
      <c r="G43"/>
    </row>
    <row r="44" spans="1:7" x14ac:dyDescent="0.35">
      <c r="A44" s="100"/>
      <c r="B44"/>
      <c r="C44"/>
      <c r="D44"/>
      <c r="E44"/>
      <c r="F44"/>
      <c r="G44"/>
    </row>
    <row r="45" spans="1:7" x14ac:dyDescent="0.35">
      <c r="A45" s="100" t="s">
        <v>54</v>
      </c>
      <c r="B45"/>
      <c r="C45"/>
      <c r="D45"/>
      <c r="E45"/>
      <c r="F45"/>
      <c r="G45"/>
    </row>
    <row r="46" spans="1:7" x14ac:dyDescent="0.35">
      <c r="A46" s="100"/>
      <c r="B46"/>
      <c r="C46"/>
      <c r="D46"/>
      <c r="E46"/>
      <c r="F46"/>
      <c r="G46"/>
    </row>
    <row r="47" spans="1:7" x14ac:dyDescent="0.35">
      <c r="A47" s="100" t="s">
        <v>57</v>
      </c>
      <c r="B47" s="101"/>
      <c r="C47"/>
      <c r="D47"/>
      <c r="E47"/>
      <c r="F47"/>
      <c r="G47"/>
    </row>
    <row r="48" spans="1:7" x14ac:dyDescent="0.35">
      <c r="A48" s="96"/>
      <c r="B48"/>
      <c r="C48"/>
      <c r="D48"/>
      <c r="E48"/>
      <c r="F48"/>
      <c r="G48"/>
    </row>
    <row r="81" ht="18" customHeight="1" x14ac:dyDescent="0.35"/>
  </sheetData>
  <mergeCells count="18">
    <mergeCell ref="A38:B38"/>
    <mergeCell ref="A27:G27"/>
    <mergeCell ref="A28:G28"/>
    <mergeCell ref="A30:G30"/>
    <mergeCell ref="A32:G32"/>
    <mergeCell ref="A34:G34"/>
    <mergeCell ref="F8:F9"/>
    <mergeCell ref="G8:H8"/>
    <mergeCell ref="G1:H1"/>
    <mergeCell ref="A3:H3"/>
    <mergeCell ref="A5:H5"/>
    <mergeCell ref="A6:H6"/>
    <mergeCell ref="A7:H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="82" zoomScaleNormal="82" workbookViewId="0">
      <selection activeCell="E19" sqref="E19"/>
    </sheetView>
  </sheetViews>
  <sheetFormatPr defaultRowHeight="18" x14ac:dyDescent="0.35"/>
  <cols>
    <col min="1" max="1" width="5.5546875" style="1" customWidth="1"/>
    <col min="2" max="2" width="56.88671875" style="1" customWidth="1"/>
    <col min="3" max="3" width="16.109375" style="19" customWidth="1"/>
    <col min="4" max="4" width="13.6640625" style="19" customWidth="1"/>
    <col min="5" max="5" width="18.6640625" style="1" customWidth="1"/>
    <col min="6" max="6" width="18.6640625" style="16" customWidth="1"/>
    <col min="7" max="8" width="18.6640625" style="1" customWidth="1"/>
    <col min="9" max="9" width="19.6640625" style="1" customWidth="1"/>
    <col min="10" max="10" width="32" style="1" customWidth="1"/>
  </cols>
  <sheetData>
    <row r="1" spans="1:9" ht="18" customHeight="1" x14ac:dyDescent="0.35">
      <c r="B1" s="2"/>
      <c r="C1" s="17"/>
      <c r="D1" s="17"/>
      <c r="E1" s="2"/>
      <c r="F1" s="2"/>
      <c r="G1" s="114" t="s">
        <v>0</v>
      </c>
      <c r="H1" s="114"/>
      <c r="I1" s="114"/>
    </row>
    <row r="2" spans="1:9" x14ac:dyDescent="0.35">
      <c r="A2" s="3"/>
      <c r="B2" s="4"/>
      <c r="C2" s="18"/>
      <c r="D2" s="18"/>
      <c r="E2" s="4"/>
      <c r="F2" s="5"/>
      <c r="G2" s="4"/>
      <c r="H2" s="4"/>
      <c r="I2" s="4"/>
    </row>
    <row r="3" spans="1:9" x14ac:dyDescent="0.35">
      <c r="A3" s="105" t="s">
        <v>1</v>
      </c>
      <c r="B3" s="105"/>
      <c r="C3" s="105"/>
      <c r="D3" s="105"/>
      <c r="E3" s="105"/>
      <c r="F3" s="105"/>
      <c r="G3" s="105"/>
      <c r="H3" s="105"/>
      <c r="I3" s="105"/>
    </row>
    <row r="4" spans="1:9" x14ac:dyDescent="0.35">
      <c r="A4" s="42"/>
      <c r="B4" s="4"/>
      <c r="C4" s="18"/>
      <c r="D4" s="18"/>
      <c r="E4" s="4"/>
      <c r="F4" s="5"/>
      <c r="G4" s="4"/>
      <c r="H4" s="4"/>
      <c r="I4" s="4"/>
    </row>
    <row r="5" spans="1:9" x14ac:dyDescent="0.35">
      <c r="A5" s="115" t="s">
        <v>22</v>
      </c>
      <c r="B5" s="115"/>
      <c r="C5" s="115"/>
      <c r="D5" s="115"/>
      <c r="E5" s="115"/>
      <c r="F5" s="115"/>
      <c r="G5" s="115"/>
      <c r="H5" s="115"/>
      <c r="I5" s="115"/>
    </row>
    <row r="6" spans="1:9" ht="24" customHeight="1" x14ac:dyDescent="0.35">
      <c r="A6" s="116" t="s">
        <v>36</v>
      </c>
      <c r="B6" s="116"/>
      <c r="C6" s="116"/>
      <c r="D6" s="116"/>
      <c r="E6" s="116"/>
      <c r="F6" s="116"/>
      <c r="G6" s="116"/>
      <c r="H6" s="116"/>
      <c r="I6" s="116"/>
    </row>
    <row r="7" spans="1:9" x14ac:dyDescent="0.35">
      <c r="A7" s="117" t="s">
        <v>46</v>
      </c>
      <c r="B7" s="117"/>
      <c r="C7" s="117"/>
      <c r="D7" s="117"/>
      <c r="E7" s="117"/>
      <c r="F7" s="117"/>
      <c r="G7" s="117"/>
      <c r="H7" s="117"/>
      <c r="I7" s="117"/>
    </row>
    <row r="8" spans="1:9" ht="18" customHeight="1" x14ac:dyDescent="0.35">
      <c r="A8" s="113" t="s">
        <v>2</v>
      </c>
      <c r="B8" s="113" t="s">
        <v>3</v>
      </c>
      <c r="C8" s="113" t="s">
        <v>4</v>
      </c>
      <c r="D8" s="113" t="s">
        <v>5</v>
      </c>
      <c r="E8" s="113" t="s">
        <v>6</v>
      </c>
      <c r="F8" s="112" t="s">
        <v>7</v>
      </c>
      <c r="G8" s="113" t="s">
        <v>8</v>
      </c>
      <c r="H8" s="113"/>
      <c r="I8" s="113"/>
    </row>
    <row r="9" spans="1:9" ht="69.599999999999994" x14ac:dyDescent="0.35">
      <c r="A9" s="113"/>
      <c r="B9" s="113"/>
      <c r="C9" s="113"/>
      <c r="D9" s="113"/>
      <c r="E9" s="113"/>
      <c r="F9" s="112"/>
      <c r="G9" s="41" t="s">
        <v>9</v>
      </c>
      <c r="H9" s="41" t="s">
        <v>10</v>
      </c>
      <c r="I9" s="41" t="s">
        <v>11</v>
      </c>
    </row>
    <row r="10" spans="1:9" x14ac:dyDescent="0.35">
      <c r="A10" s="41">
        <v>1</v>
      </c>
      <c r="B10" s="7" t="s">
        <v>12</v>
      </c>
      <c r="C10" s="8"/>
      <c r="D10" s="9"/>
      <c r="E10" s="10"/>
      <c r="F10" s="11"/>
      <c r="G10" s="10"/>
      <c r="H10" s="10"/>
      <c r="I10" s="25">
        <f>I11+I15</f>
        <v>1910000</v>
      </c>
    </row>
    <row r="11" spans="1:9" x14ac:dyDescent="0.35">
      <c r="A11" s="12"/>
      <c r="B11" s="7" t="s">
        <v>13</v>
      </c>
      <c r="C11" s="8"/>
      <c r="D11" s="9"/>
      <c r="E11" s="10"/>
      <c r="F11" s="11"/>
      <c r="G11" s="10"/>
      <c r="H11" s="10"/>
      <c r="I11" s="11">
        <f>I12+I13+I14</f>
        <v>1860000</v>
      </c>
    </row>
    <row r="12" spans="1:9" x14ac:dyDescent="0.35">
      <c r="A12" s="12"/>
      <c r="B12" s="13" t="s">
        <v>14</v>
      </c>
      <c r="C12" s="8" t="s">
        <v>15</v>
      </c>
      <c r="D12" s="9">
        <v>6</v>
      </c>
      <c r="E12" s="10">
        <v>130000</v>
      </c>
      <c r="F12" s="10">
        <f>D12*E12</f>
        <v>780000</v>
      </c>
      <c r="G12" s="10"/>
      <c r="H12" s="10"/>
      <c r="I12" s="10">
        <f>F12</f>
        <v>780000</v>
      </c>
    </row>
    <row r="13" spans="1:9" x14ac:dyDescent="0.35">
      <c r="A13" s="12"/>
      <c r="B13" s="13" t="s">
        <v>30</v>
      </c>
      <c r="C13" s="8" t="s">
        <v>15</v>
      </c>
      <c r="D13" s="9">
        <v>6</v>
      </c>
      <c r="E13" s="10">
        <v>100000</v>
      </c>
      <c r="F13" s="10">
        <f t="shared" ref="F13:F15" si="0">D13*E13</f>
        <v>600000</v>
      </c>
      <c r="G13" s="10"/>
      <c r="H13" s="10"/>
      <c r="I13" s="10">
        <f t="shared" ref="I13:I15" si="1">F13</f>
        <v>600000</v>
      </c>
    </row>
    <row r="14" spans="1:9" x14ac:dyDescent="0.35">
      <c r="A14" s="12"/>
      <c r="B14" s="13" t="s">
        <v>16</v>
      </c>
      <c r="C14" s="8" t="s">
        <v>15</v>
      </c>
      <c r="D14" s="9">
        <v>6</v>
      </c>
      <c r="E14" s="10">
        <v>80000</v>
      </c>
      <c r="F14" s="10">
        <f t="shared" si="0"/>
        <v>480000</v>
      </c>
      <c r="G14" s="10"/>
      <c r="H14" s="10"/>
      <c r="I14" s="10">
        <f t="shared" si="1"/>
        <v>480000</v>
      </c>
    </row>
    <row r="15" spans="1:9" x14ac:dyDescent="0.35">
      <c r="A15" s="12"/>
      <c r="B15" s="7" t="s">
        <v>17</v>
      </c>
      <c r="C15" s="14" t="s">
        <v>18</v>
      </c>
      <c r="D15" s="15">
        <v>1</v>
      </c>
      <c r="E15" s="11">
        <v>50000</v>
      </c>
      <c r="F15" s="11">
        <f t="shared" si="0"/>
        <v>50000</v>
      </c>
      <c r="G15" s="11"/>
      <c r="H15" s="11"/>
      <c r="I15" s="11">
        <f t="shared" si="1"/>
        <v>50000</v>
      </c>
    </row>
    <row r="16" spans="1:9" x14ac:dyDescent="0.35">
      <c r="A16" s="14">
        <v>2</v>
      </c>
      <c r="B16" s="7" t="s">
        <v>19</v>
      </c>
      <c r="C16" s="8"/>
      <c r="D16" s="9"/>
      <c r="E16" s="10"/>
      <c r="F16" s="11"/>
      <c r="G16" s="10"/>
      <c r="H16" s="10"/>
      <c r="I16" s="11"/>
    </row>
    <row r="17" spans="1:9" x14ac:dyDescent="0.35">
      <c r="A17" s="20">
        <v>3</v>
      </c>
      <c r="B17" s="21" t="s">
        <v>20</v>
      </c>
      <c r="C17" s="22"/>
      <c r="D17" s="23"/>
      <c r="E17" s="24"/>
      <c r="F17" s="25"/>
      <c r="G17" s="24"/>
      <c r="H17" s="24"/>
      <c r="I17" s="25">
        <f>I18+I27+I36+I45+I54</f>
        <v>7294500</v>
      </c>
    </row>
    <row r="18" spans="1:9" ht="52.2" x14ac:dyDescent="0.35">
      <c r="A18" s="20" t="s">
        <v>31</v>
      </c>
      <c r="B18" s="21" t="s">
        <v>45</v>
      </c>
      <c r="C18" s="22"/>
      <c r="D18" s="23"/>
      <c r="E18" s="24"/>
      <c r="F18" s="25"/>
      <c r="G18" s="24"/>
      <c r="H18" s="24"/>
      <c r="I18" s="25">
        <f>I19+I20+I21+I22+I23+I24</f>
        <v>1458900</v>
      </c>
    </row>
    <row r="19" spans="1:9" x14ac:dyDescent="0.35">
      <c r="A19" s="41"/>
      <c r="B19" s="13" t="s">
        <v>37</v>
      </c>
      <c r="C19" s="8" t="s">
        <v>18</v>
      </c>
      <c r="D19" s="9">
        <v>1</v>
      </c>
      <c r="E19" s="10">
        <v>1000000</v>
      </c>
      <c r="F19" s="10">
        <f>E19*D19</f>
        <v>1000000</v>
      </c>
      <c r="G19" s="10"/>
      <c r="H19" s="10"/>
      <c r="I19" s="10">
        <f>F19</f>
        <v>1000000</v>
      </c>
    </row>
    <row r="20" spans="1:9" x14ac:dyDescent="0.35">
      <c r="A20" s="41"/>
      <c r="B20" s="13" t="s">
        <v>24</v>
      </c>
      <c r="C20" s="8" t="s">
        <v>18</v>
      </c>
      <c r="D20" s="9">
        <v>1</v>
      </c>
      <c r="E20" s="10">
        <v>120000</v>
      </c>
      <c r="F20" s="10">
        <f>E20*D20</f>
        <v>120000</v>
      </c>
      <c r="G20" s="10"/>
      <c r="H20" s="10"/>
      <c r="I20" s="10">
        <f>F20</f>
        <v>120000</v>
      </c>
    </row>
    <row r="21" spans="1:9" x14ac:dyDescent="0.35">
      <c r="A21" s="41"/>
      <c r="B21" s="13" t="s">
        <v>25</v>
      </c>
      <c r="C21" s="8" t="s">
        <v>23</v>
      </c>
      <c r="D21" s="9">
        <v>5</v>
      </c>
      <c r="E21" s="10">
        <v>20000</v>
      </c>
      <c r="F21" s="10">
        <f>E21*D21</f>
        <v>100000</v>
      </c>
      <c r="G21" s="10"/>
      <c r="H21" s="10"/>
      <c r="I21" s="10">
        <f>F21</f>
        <v>100000</v>
      </c>
    </row>
    <row r="22" spans="1:9" x14ac:dyDescent="0.35">
      <c r="A22" s="41"/>
      <c r="B22" s="13" t="s">
        <v>26</v>
      </c>
      <c r="C22" s="8" t="s">
        <v>23</v>
      </c>
      <c r="D22" s="9">
        <v>6</v>
      </c>
      <c r="E22" s="10">
        <v>3150</v>
      </c>
      <c r="F22" s="10">
        <f>E22*D22*1</f>
        <v>18900</v>
      </c>
      <c r="G22" s="10"/>
      <c r="H22" s="10"/>
      <c r="I22" s="10">
        <f>F22</f>
        <v>18900</v>
      </c>
    </row>
    <row r="23" spans="1:9" x14ac:dyDescent="0.35">
      <c r="A23" s="41"/>
      <c r="B23" s="13" t="s">
        <v>38</v>
      </c>
      <c r="C23" s="8" t="s">
        <v>18</v>
      </c>
      <c r="D23" s="9">
        <v>1</v>
      </c>
      <c r="E23" s="10">
        <v>100000</v>
      </c>
      <c r="F23" s="10">
        <f>E23</f>
        <v>100000</v>
      </c>
      <c r="G23" s="10"/>
      <c r="H23" s="10"/>
      <c r="I23" s="10">
        <f>F23</f>
        <v>100000</v>
      </c>
    </row>
    <row r="24" spans="1:9" ht="52.2" x14ac:dyDescent="0.35">
      <c r="A24" s="12"/>
      <c r="B24" s="7" t="s">
        <v>21</v>
      </c>
      <c r="C24" s="8"/>
      <c r="D24" s="9"/>
      <c r="E24" s="10"/>
      <c r="F24" s="11"/>
      <c r="G24" s="10"/>
      <c r="H24" s="10"/>
      <c r="I24" s="25">
        <f>I25+I26</f>
        <v>120000</v>
      </c>
    </row>
    <row r="25" spans="1:9" x14ac:dyDescent="0.35">
      <c r="A25" s="41"/>
      <c r="B25" s="13" t="s">
        <v>40</v>
      </c>
      <c r="C25" s="8" t="s">
        <v>27</v>
      </c>
      <c r="D25" s="9">
        <v>1</v>
      </c>
      <c r="E25" s="10">
        <v>70000</v>
      </c>
      <c r="F25" s="10">
        <f>E25*D25</f>
        <v>70000</v>
      </c>
      <c r="G25" s="10"/>
      <c r="H25" s="10"/>
      <c r="I25" s="10">
        <f>F25</f>
        <v>70000</v>
      </c>
    </row>
    <row r="26" spans="1:9" x14ac:dyDescent="0.35">
      <c r="A26" s="12"/>
      <c r="B26" s="13" t="s">
        <v>29</v>
      </c>
      <c r="C26" s="8" t="s">
        <v>18</v>
      </c>
      <c r="D26" s="9">
        <v>1</v>
      </c>
      <c r="E26" s="10">
        <v>50000</v>
      </c>
      <c r="F26" s="10">
        <f>E26*D26</f>
        <v>50000</v>
      </c>
      <c r="G26" s="10"/>
      <c r="H26" s="10"/>
      <c r="I26" s="10">
        <f>F26</f>
        <v>50000</v>
      </c>
    </row>
    <row r="27" spans="1:9" ht="52.2" x14ac:dyDescent="0.35">
      <c r="A27" s="26" t="s">
        <v>32</v>
      </c>
      <c r="B27" s="21" t="s">
        <v>41</v>
      </c>
      <c r="C27" s="27"/>
      <c r="D27" s="28"/>
      <c r="E27" s="25"/>
      <c r="F27" s="25"/>
      <c r="G27" s="25"/>
      <c r="H27" s="25"/>
      <c r="I27" s="25">
        <f>I28+I29+I30+I31+I32+I33</f>
        <v>1458900</v>
      </c>
    </row>
    <row r="28" spans="1:9" x14ac:dyDescent="0.35">
      <c r="A28" s="41"/>
      <c r="B28" s="13" t="s">
        <v>37</v>
      </c>
      <c r="C28" s="8" t="s">
        <v>18</v>
      </c>
      <c r="D28" s="9">
        <v>1</v>
      </c>
      <c r="E28" s="10">
        <v>1000000</v>
      </c>
      <c r="F28" s="10">
        <f>E28*D28</f>
        <v>1000000</v>
      </c>
      <c r="G28" s="10"/>
      <c r="H28" s="10"/>
      <c r="I28" s="10">
        <f>F28</f>
        <v>1000000</v>
      </c>
    </row>
    <row r="29" spans="1:9" x14ac:dyDescent="0.35">
      <c r="A29" s="41"/>
      <c r="B29" s="13" t="s">
        <v>24</v>
      </c>
      <c r="C29" s="8" t="s">
        <v>18</v>
      </c>
      <c r="D29" s="9">
        <v>1</v>
      </c>
      <c r="E29" s="10">
        <v>120000</v>
      </c>
      <c r="F29" s="10">
        <f>E29*D29</f>
        <v>120000</v>
      </c>
      <c r="G29" s="10"/>
      <c r="H29" s="10"/>
      <c r="I29" s="10">
        <f>F29</f>
        <v>120000</v>
      </c>
    </row>
    <row r="30" spans="1:9" x14ac:dyDescent="0.35">
      <c r="A30" s="41"/>
      <c r="B30" s="13" t="s">
        <v>25</v>
      </c>
      <c r="C30" s="8" t="s">
        <v>23</v>
      </c>
      <c r="D30" s="9">
        <v>5</v>
      </c>
      <c r="E30" s="10">
        <v>20000</v>
      </c>
      <c r="F30" s="10">
        <f>E30*D30</f>
        <v>100000</v>
      </c>
      <c r="G30" s="10"/>
      <c r="H30" s="10"/>
      <c r="I30" s="10">
        <f>F30</f>
        <v>100000</v>
      </c>
    </row>
    <row r="31" spans="1:9" x14ac:dyDescent="0.35">
      <c r="A31" s="41"/>
      <c r="B31" s="13" t="s">
        <v>26</v>
      </c>
      <c r="C31" s="8" t="s">
        <v>23</v>
      </c>
      <c r="D31" s="9">
        <v>6</v>
      </c>
      <c r="E31" s="10">
        <v>3150</v>
      </c>
      <c r="F31" s="10">
        <f>E31*D31*1</f>
        <v>18900</v>
      </c>
      <c r="G31" s="10"/>
      <c r="H31" s="10"/>
      <c r="I31" s="10">
        <f>F31</f>
        <v>18900</v>
      </c>
    </row>
    <row r="32" spans="1:9" x14ac:dyDescent="0.35">
      <c r="A32" s="41"/>
      <c r="B32" s="13" t="s">
        <v>38</v>
      </c>
      <c r="C32" s="8" t="s">
        <v>18</v>
      </c>
      <c r="D32" s="9">
        <v>1</v>
      </c>
      <c r="E32" s="10">
        <v>100000</v>
      </c>
      <c r="F32" s="10">
        <f>E32</f>
        <v>100000</v>
      </c>
      <c r="G32" s="10"/>
      <c r="H32" s="10"/>
      <c r="I32" s="10">
        <f>F32</f>
        <v>100000</v>
      </c>
    </row>
    <row r="33" spans="1:10" ht="52.2" x14ac:dyDescent="0.35">
      <c r="A33" s="41"/>
      <c r="B33" s="7" t="s">
        <v>21</v>
      </c>
      <c r="C33" s="8"/>
      <c r="D33" s="9"/>
      <c r="E33" s="10"/>
      <c r="F33" s="11"/>
      <c r="G33" s="10"/>
      <c r="H33" s="10"/>
      <c r="I33" s="25">
        <f>I34+I35</f>
        <v>120000</v>
      </c>
    </row>
    <row r="34" spans="1:10" x14ac:dyDescent="0.35">
      <c r="A34" s="41"/>
      <c r="B34" s="13" t="s">
        <v>40</v>
      </c>
      <c r="C34" s="8" t="s">
        <v>27</v>
      </c>
      <c r="D34" s="9">
        <v>1</v>
      </c>
      <c r="E34" s="10">
        <v>70000</v>
      </c>
      <c r="F34" s="10">
        <f>E34*D34</f>
        <v>70000</v>
      </c>
      <c r="G34" s="10"/>
      <c r="H34" s="10"/>
      <c r="I34" s="10">
        <f>F34</f>
        <v>70000</v>
      </c>
    </row>
    <row r="35" spans="1:10" x14ac:dyDescent="0.35">
      <c r="A35" s="41"/>
      <c r="B35" s="13" t="s">
        <v>29</v>
      </c>
      <c r="C35" s="8" t="s">
        <v>18</v>
      </c>
      <c r="D35" s="9">
        <v>1</v>
      </c>
      <c r="E35" s="10">
        <v>50000</v>
      </c>
      <c r="F35" s="10">
        <f>E35*D35</f>
        <v>50000</v>
      </c>
      <c r="G35" s="10"/>
      <c r="H35" s="10"/>
      <c r="I35" s="10">
        <f>F35</f>
        <v>50000</v>
      </c>
    </row>
    <row r="36" spans="1:10" s="30" customFormat="1" ht="52.2" x14ac:dyDescent="0.3">
      <c r="A36" s="27" t="s">
        <v>39</v>
      </c>
      <c r="B36" s="21" t="s">
        <v>44</v>
      </c>
      <c r="C36" s="27"/>
      <c r="D36" s="27"/>
      <c r="E36" s="27"/>
      <c r="F36" s="28"/>
      <c r="G36" s="27"/>
      <c r="H36" s="27"/>
      <c r="I36" s="31">
        <f>I37+I38+I39+I40+I41+I42</f>
        <v>1458900</v>
      </c>
      <c r="J36" s="29"/>
    </row>
    <row r="37" spans="1:10" x14ac:dyDescent="0.35">
      <c r="A37" s="41"/>
      <c r="B37" s="13" t="s">
        <v>37</v>
      </c>
      <c r="C37" s="8" t="s">
        <v>18</v>
      </c>
      <c r="D37" s="9">
        <v>1</v>
      </c>
      <c r="E37" s="10">
        <v>1000000</v>
      </c>
      <c r="F37" s="10">
        <f>E37*D37</f>
        <v>1000000</v>
      </c>
      <c r="G37" s="10"/>
      <c r="H37" s="10"/>
      <c r="I37" s="10">
        <f>F37</f>
        <v>1000000</v>
      </c>
    </row>
    <row r="38" spans="1:10" x14ac:dyDescent="0.35">
      <c r="A38" s="41"/>
      <c r="B38" s="13" t="s">
        <v>24</v>
      </c>
      <c r="C38" s="8" t="s">
        <v>18</v>
      </c>
      <c r="D38" s="9">
        <v>1</v>
      </c>
      <c r="E38" s="10">
        <v>120000</v>
      </c>
      <c r="F38" s="10">
        <f>E38*D38</f>
        <v>120000</v>
      </c>
      <c r="G38" s="10"/>
      <c r="H38" s="10"/>
      <c r="I38" s="10">
        <f>F38</f>
        <v>120000</v>
      </c>
    </row>
    <row r="39" spans="1:10" x14ac:dyDescent="0.35">
      <c r="A39" s="41"/>
      <c r="B39" s="13" t="s">
        <v>25</v>
      </c>
      <c r="C39" s="8" t="s">
        <v>23</v>
      </c>
      <c r="D39" s="9">
        <v>5</v>
      </c>
      <c r="E39" s="10">
        <v>20000</v>
      </c>
      <c r="F39" s="10">
        <f>E39*D39</f>
        <v>100000</v>
      </c>
      <c r="G39" s="10"/>
      <c r="H39" s="10"/>
      <c r="I39" s="10">
        <f>F39</f>
        <v>100000</v>
      </c>
    </row>
    <row r="40" spans="1:10" x14ac:dyDescent="0.35">
      <c r="A40" s="41"/>
      <c r="B40" s="13" t="s">
        <v>26</v>
      </c>
      <c r="C40" s="8" t="s">
        <v>23</v>
      </c>
      <c r="D40" s="9">
        <v>6</v>
      </c>
      <c r="E40" s="10">
        <v>3150</v>
      </c>
      <c r="F40" s="10">
        <f>E40*D40*1</f>
        <v>18900</v>
      </c>
      <c r="G40" s="10"/>
      <c r="H40" s="10"/>
      <c r="I40" s="10">
        <f>F40</f>
        <v>18900</v>
      </c>
    </row>
    <row r="41" spans="1:10" x14ac:dyDescent="0.35">
      <c r="A41" s="41"/>
      <c r="B41" s="13" t="s">
        <v>38</v>
      </c>
      <c r="C41" s="8" t="s">
        <v>18</v>
      </c>
      <c r="D41" s="9">
        <v>1</v>
      </c>
      <c r="E41" s="10">
        <v>100000</v>
      </c>
      <c r="F41" s="10">
        <f>E41</f>
        <v>100000</v>
      </c>
      <c r="G41" s="10"/>
      <c r="H41" s="10"/>
      <c r="I41" s="10">
        <f>F41</f>
        <v>100000</v>
      </c>
    </row>
    <row r="42" spans="1:10" ht="52.2" x14ac:dyDescent="0.35">
      <c r="A42" s="41"/>
      <c r="B42" s="7" t="s">
        <v>21</v>
      </c>
      <c r="C42" s="8"/>
      <c r="D42" s="9"/>
      <c r="E42" s="10"/>
      <c r="F42" s="11"/>
      <c r="G42" s="10"/>
      <c r="H42" s="10"/>
      <c r="I42" s="25">
        <f>I43+I44</f>
        <v>120000</v>
      </c>
    </row>
    <row r="43" spans="1:10" x14ac:dyDescent="0.35">
      <c r="A43" s="41"/>
      <c r="B43" s="13" t="s">
        <v>28</v>
      </c>
      <c r="C43" s="8" t="s">
        <v>27</v>
      </c>
      <c r="D43" s="9">
        <v>1</v>
      </c>
      <c r="E43" s="10">
        <v>70000</v>
      </c>
      <c r="F43" s="10">
        <f>E43*D43</f>
        <v>70000</v>
      </c>
      <c r="G43" s="10"/>
      <c r="H43" s="10"/>
      <c r="I43" s="10">
        <f>F43</f>
        <v>70000</v>
      </c>
    </row>
    <row r="44" spans="1:10" x14ac:dyDescent="0.35">
      <c r="A44" s="41"/>
      <c r="B44" s="13" t="s">
        <v>29</v>
      </c>
      <c r="C44" s="8" t="s">
        <v>18</v>
      </c>
      <c r="D44" s="9">
        <v>1</v>
      </c>
      <c r="E44" s="10">
        <v>50000</v>
      </c>
      <c r="F44" s="10">
        <f>E44*D44</f>
        <v>50000</v>
      </c>
      <c r="G44" s="10"/>
      <c r="H44" s="10"/>
      <c r="I44" s="10">
        <f>F44</f>
        <v>50000</v>
      </c>
    </row>
    <row r="45" spans="1:10" ht="52.2" x14ac:dyDescent="0.35">
      <c r="A45" s="44" t="s">
        <v>33</v>
      </c>
      <c r="B45" s="45" t="s">
        <v>43</v>
      </c>
      <c r="C45" s="44"/>
      <c r="D45" s="44"/>
      <c r="E45" s="44"/>
      <c r="F45" s="46"/>
      <c r="G45" s="44"/>
      <c r="H45" s="44"/>
      <c r="I45" s="47">
        <f>I46+I47+I48+I49+I50+I51</f>
        <v>1458900</v>
      </c>
    </row>
    <row r="46" spans="1:10" x14ac:dyDescent="0.35">
      <c r="A46" s="48"/>
      <c r="B46" s="49" t="s">
        <v>37</v>
      </c>
      <c r="C46" s="50" t="s">
        <v>18</v>
      </c>
      <c r="D46" s="51">
        <v>1</v>
      </c>
      <c r="E46" s="52">
        <v>1000000</v>
      </c>
      <c r="F46" s="52">
        <f>E46*D46</f>
        <v>1000000</v>
      </c>
      <c r="G46" s="52"/>
      <c r="H46" s="52"/>
      <c r="I46" s="52">
        <f>F46</f>
        <v>1000000</v>
      </c>
    </row>
    <row r="47" spans="1:10" x14ac:dyDescent="0.35">
      <c r="A47" s="48"/>
      <c r="B47" s="49" t="s">
        <v>24</v>
      </c>
      <c r="C47" s="50" t="s">
        <v>18</v>
      </c>
      <c r="D47" s="51">
        <v>1</v>
      </c>
      <c r="E47" s="52">
        <v>120000</v>
      </c>
      <c r="F47" s="52">
        <f>E47*D47</f>
        <v>120000</v>
      </c>
      <c r="G47" s="52"/>
      <c r="H47" s="52"/>
      <c r="I47" s="52">
        <f>F47</f>
        <v>120000</v>
      </c>
    </row>
    <row r="48" spans="1:10" x14ac:dyDescent="0.35">
      <c r="A48" s="48"/>
      <c r="B48" s="49" t="s">
        <v>25</v>
      </c>
      <c r="C48" s="50" t="s">
        <v>23</v>
      </c>
      <c r="D48" s="51">
        <v>5</v>
      </c>
      <c r="E48" s="52">
        <v>20000</v>
      </c>
      <c r="F48" s="52">
        <f>E48*D48</f>
        <v>100000</v>
      </c>
      <c r="G48" s="52"/>
      <c r="H48" s="52"/>
      <c r="I48" s="52">
        <f>F48</f>
        <v>100000</v>
      </c>
    </row>
    <row r="49" spans="1:9" x14ac:dyDescent="0.35">
      <c r="A49" s="48"/>
      <c r="B49" s="49" t="s">
        <v>26</v>
      </c>
      <c r="C49" s="50" t="s">
        <v>23</v>
      </c>
      <c r="D49" s="51">
        <v>6</v>
      </c>
      <c r="E49" s="52">
        <v>3150</v>
      </c>
      <c r="F49" s="52">
        <f>E49*D49*1</f>
        <v>18900</v>
      </c>
      <c r="G49" s="52"/>
      <c r="H49" s="52"/>
      <c r="I49" s="52">
        <f>F49</f>
        <v>18900</v>
      </c>
    </row>
    <row r="50" spans="1:9" x14ac:dyDescent="0.35">
      <c r="A50" s="48"/>
      <c r="B50" s="49" t="s">
        <v>38</v>
      </c>
      <c r="C50" s="50" t="s">
        <v>18</v>
      </c>
      <c r="D50" s="51">
        <v>1</v>
      </c>
      <c r="E50" s="52">
        <v>100000</v>
      </c>
      <c r="F50" s="52">
        <f>E50</f>
        <v>100000</v>
      </c>
      <c r="G50" s="52"/>
      <c r="H50" s="52"/>
      <c r="I50" s="52">
        <f>F50</f>
        <v>100000</v>
      </c>
    </row>
    <row r="51" spans="1:9" ht="52.2" x14ac:dyDescent="0.35">
      <c r="A51" s="48"/>
      <c r="B51" s="45" t="s">
        <v>21</v>
      </c>
      <c r="C51" s="50"/>
      <c r="D51" s="51"/>
      <c r="E51" s="52"/>
      <c r="F51" s="53"/>
      <c r="G51" s="52"/>
      <c r="H51" s="52"/>
      <c r="I51" s="53">
        <f>I52+I53</f>
        <v>120000</v>
      </c>
    </row>
    <row r="52" spans="1:9" x14ac:dyDescent="0.35">
      <c r="A52" s="48"/>
      <c r="B52" s="49" t="s">
        <v>40</v>
      </c>
      <c r="C52" s="50" t="s">
        <v>27</v>
      </c>
      <c r="D52" s="51">
        <v>1</v>
      </c>
      <c r="E52" s="52">
        <v>70000</v>
      </c>
      <c r="F52" s="52">
        <f>E52*D52</f>
        <v>70000</v>
      </c>
      <c r="G52" s="52"/>
      <c r="H52" s="52"/>
      <c r="I52" s="52">
        <f>F52</f>
        <v>70000</v>
      </c>
    </row>
    <row r="53" spans="1:9" x14ac:dyDescent="0.35">
      <c r="A53" s="48"/>
      <c r="B53" s="49" t="s">
        <v>29</v>
      </c>
      <c r="C53" s="50" t="s">
        <v>18</v>
      </c>
      <c r="D53" s="51">
        <v>1</v>
      </c>
      <c r="E53" s="52">
        <v>50000</v>
      </c>
      <c r="F53" s="52">
        <f>E53*D53</f>
        <v>50000</v>
      </c>
      <c r="G53" s="52"/>
      <c r="H53" s="52"/>
      <c r="I53" s="52">
        <f>F53</f>
        <v>50000</v>
      </c>
    </row>
    <row r="54" spans="1:9" ht="57.6" customHeight="1" x14ac:dyDescent="0.35">
      <c r="A54" s="27" t="s">
        <v>33</v>
      </c>
      <c r="B54" s="21" t="s">
        <v>42</v>
      </c>
      <c r="C54" s="27"/>
      <c r="D54" s="27"/>
      <c r="E54" s="27"/>
      <c r="F54" s="28"/>
      <c r="G54" s="27"/>
      <c r="H54" s="27"/>
      <c r="I54" s="31">
        <f>I55+I56+I57+I58+I59+I60</f>
        <v>1458900</v>
      </c>
    </row>
    <row r="55" spans="1:9" x14ac:dyDescent="0.35">
      <c r="A55" s="41"/>
      <c r="B55" s="13" t="s">
        <v>37</v>
      </c>
      <c r="C55" s="8" t="s">
        <v>18</v>
      </c>
      <c r="D55" s="9">
        <v>1</v>
      </c>
      <c r="E55" s="10">
        <v>1000000</v>
      </c>
      <c r="F55" s="10">
        <f>E55*D55</f>
        <v>1000000</v>
      </c>
      <c r="G55" s="10"/>
      <c r="H55" s="10"/>
      <c r="I55" s="10">
        <f>F55</f>
        <v>1000000</v>
      </c>
    </row>
    <row r="56" spans="1:9" x14ac:dyDescent="0.35">
      <c r="A56" s="41"/>
      <c r="B56" s="13" t="s">
        <v>24</v>
      </c>
      <c r="C56" s="8" t="s">
        <v>18</v>
      </c>
      <c r="D56" s="9">
        <v>1</v>
      </c>
      <c r="E56" s="10">
        <v>120000</v>
      </c>
      <c r="F56" s="10">
        <f>E56*D56</f>
        <v>120000</v>
      </c>
      <c r="G56" s="10"/>
      <c r="H56" s="10"/>
      <c r="I56" s="10">
        <f>F56</f>
        <v>120000</v>
      </c>
    </row>
    <row r="57" spans="1:9" x14ac:dyDescent="0.35">
      <c r="A57" s="41"/>
      <c r="B57" s="13" t="s">
        <v>25</v>
      </c>
      <c r="C57" s="8" t="s">
        <v>23</v>
      </c>
      <c r="D57" s="9">
        <v>5</v>
      </c>
      <c r="E57" s="10">
        <v>20000</v>
      </c>
      <c r="F57" s="10">
        <f>E57*D57</f>
        <v>100000</v>
      </c>
      <c r="G57" s="10"/>
      <c r="H57" s="10"/>
      <c r="I57" s="10">
        <f>F57</f>
        <v>100000</v>
      </c>
    </row>
    <row r="58" spans="1:9" x14ac:dyDescent="0.35">
      <c r="A58" s="41"/>
      <c r="B58" s="13" t="s">
        <v>26</v>
      </c>
      <c r="C58" s="8" t="s">
        <v>23</v>
      </c>
      <c r="D58" s="9">
        <v>6</v>
      </c>
      <c r="E58" s="10">
        <v>3150</v>
      </c>
      <c r="F58" s="10">
        <f>E58*D58*1</f>
        <v>18900</v>
      </c>
      <c r="G58" s="10"/>
      <c r="H58" s="10"/>
      <c r="I58" s="10">
        <f>F58</f>
        <v>18900</v>
      </c>
    </row>
    <row r="59" spans="1:9" x14ac:dyDescent="0.35">
      <c r="A59" s="41"/>
      <c r="B59" s="13" t="s">
        <v>38</v>
      </c>
      <c r="C59" s="8" t="s">
        <v>18</v>
      </c>
      <c r="D59" s="9">
        <v>1</v>
      </c>
      <c r="E59" s="10">
        <v>100000</v>
      </c>
      <c r="F59" s="10">
        <f>E59</f>
        <v>100000</v>
      </c>
      <c r="G59" s="10"/>
      <c r="H59" s="10"/>
      <c r="I59" s="10">
        <f>F59</f>
        <v>100000</v>
      </c>
    </row>
    <row r="60" spans="1:9" ht="52.2" x14ac:dyDescent="0.35">
      <c r="A60" s="41"/>
      <c r="B60" s="7" t="s">
        <v>21</v>
      </c>
      <c r="C60" s="8"/>
      <c r="D60" s="9"/>
      <c r="E60" s="10"/>
      <c r="F60" s="11"/>
      <c r="G60" s="10"/>
      <c r="H60" s="10"/>
      <c r="I60" s="25">
        <f>I61+I62</f>
        <v>120000</v>
      </c>
    </row>
    <row r="61" spans="1:9" x14ac:dyDescent="0.35">
      <c r="A61" s="41"/>
      <c r="B61" s="13" t="s">
        <v>40</v>
      </c>
      <c r="C61" s="8" t="s">
        <v>27</v>
      </c>
      <c r="D61" s="9">
        <v>1</v>
      </c>
      <c r="E61" s="10">
        <v>70000</v>
      </c>
      <c r="F61" s="10">
        <f>E61*D61</f>
        <v>70000</v>
      </c>
      <c r="G61" s="10"/>
      <c r="H61" s="10"/>
      <c r="I61" s="10">
        <f>F61</f>
        <v>70000</v>
      </c>
    </row>
    <row r="62" spans="1:9" x14ac:dyDescent="0.35">
      <c r="A62" s="41"/>
      <c r="B62" s="13" t="s">
        <v>29</v>
      </c>
      <c r="C62" s="8" t="s">
        <v>18</v>
      </c>
      <c r="D62" s="9">
        <v>1</v>
      </c>
      <c r="E62" s="10">
        <v>50000</v>
      </c>
      <c r="F62" s="10">
        <f>E62*D62</f>
        <v>50000</v>
      </c>
      <c r="G62" s="10"/>
      <c r="H62" s="10"/>
      <c r="I62" s="10">
        <f>F62</f>
        <v>50000</v>
      </c>
    </row>
    <row r="63" spans="1:9" x14ac:dyDescent="0.35">
      <c r="A63" s="41"/>
      <c r="B63" s="21" t="s">
        <v>34</v>
      </c>
      <c r="C63" s="27"/>
      <c r="D63" s="28"/>
      <c r="E63" s="25"/>
      <c r="F63" s="25"/>
      <c r="G63" s="25"/>
      <c r="H63" s="25"/>
      <c r="I63" s="25">
        <f>I10+I17</f>
        <v>9204500</v>
      </c>
    </row>
    <row r="64" spans="1:9" x14ac:dyDescent="0.35">
      <c r="A64" s="36"/>
      <c r="B64" s="37" t="s">
        <v>19</v>
      </c>
      <c r="C64" s="38"/>
      <c r="D64" s="39"/>
      <c r="E64" s="40"/>
      <c r="F64" s="40"/>
      <c r="G64" s="40"/>
      <c r="H64" s="40"/>
      <c r="I64" s="40">
        <f>I63/10</f>
        <v>920450</v>
      </c>
    </row>
    <row r="65" spans="2:9" x14ac:dyDescent="0.35">
      <c r="B65" s="32" t="s">
        <v>35</v>
      </c>
      <c r="C65" s="33"/>
      <c r="D65" s="33"/>
      <c r="E65" s="32"/>
      <c r="F65" s="34"/>
      <c r="G65" s="32"/>
      <c r="H65" s="32"/>
      <c r="I65" s="35">
        <f>I63+I64</f>
        <v>10124950</v>
      </c>
    </row>
    <row r="67" spans="2:9" x14ac:dyDescent="0.35">
      <c r="I67" s="43">
        <v>10250000</v>
      </c>
    </row>
    <row r="122" ht="18" customHeight="1" x14ac:dyDescent="0.35"/>
  </sheetData>
  <mergeCells count="12">
    <mergeCell ref="F8:F9"/>
    <mergeCell ref="G8:I8"/>
    <mergeCell ref="G1:I1"/>
    <mergeCell ref="A3:I3"/>
    <mergeCell ref="A5:I5"/>
    <mergeCell ref="A6:I6"/>
    <mergeCell ref="A7:I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Жастар керуені</vt:lpstr>
      <vt:lpstr>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2023-05-29T13:17:44Z</dcterms:modified>
</cp:coreProperties>
</file>