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esktop\для итогового отчета\"/>
    </mc:Choice>
  </mc:AlternateContent>
  <bookViews>
    <workbookView xWindow="0" yWindow="0" windowWidth="19200" windowHeight="5890"/>
  </bookViews>
  <sheets>
    <sheet name="Лист1" sheetId="1" r:id="rId1"/>
  </sheets>
  <definedNames>
    <definedName name="_Hlk32248595" localSheetId="0">Лист1!$A$64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I39" i="1"/>
  <c r="I51" i="1"/>
  <c r="I20" i="1" l="1"/>
  <c r="I50" i="1"/>
  <c r="I34" i="1"/>
  <c r="I13" i="1" l="1"/>
  <c r="J13" i="1"/>
  <c r="I52" i="1" l="1"/>
  <c r="I32" i="1"/>
  <c r="I24" i="1"/>
  <c r="H49" i="1" l="1"/>
  <c r="H36" i="1"/>
  <c r="I38" i="1"/>
  <c r="H27" i="1"/>
  <c r="H40" i="1"/>
  <c r="H30" i="1"/>
  <c r="I46" i="1"/>
  <c r="I45" i="1"/>
  <c r="I42" i="1"/>
  <c r="I41" i="1"/>
  <c r="I31" i="1"/>
  <c r="I29" i="1"/>
  <c r="I27" i="1" s="1"/>
  <c r="I28" i="1"/>
  <c r="I21" i="1"/>
  <c r="I18" i="1"/>
  <c r="I19" i="1"/>
  <c r="I16" i="1"/>
  <c r="H12" i="1"/>
  <c r="H11" i="1" s="1"/>
  <c r="I23" i="1"/>
  <c r="I40" i="1" l="1"/>
  <c r="H26" i="1"/>
  <c r="C30" i="1" l="1"/>
  <c r="D12" i="1"/>
  <c r="I12" i="1" s="1"/>
  <c r="F53" i="1"/>
  <c r="G53" i="1"/>
  <c r="H53" i="1"/>
  <c r="E26" i="1"/>
  <c r="E53" i="1" s="1"/>
  <c r="D30" i="1"/>
  <c r="J16" i="1"/>
  <c r="J18" i="1"/>
  <c r="J19" i="1"/>
  <c r="J20" i="1"/>
  <c r="J21" i="1"/>
  <c r="J23" i="1"/>
  <c r="J24" i="1"/>
  <c r="I25" i="1"/>
  <c r="J25" i="1"/>
  <c r="J28" i="1"/>
  <c r="J29" i="1"/>
  <c r="J31" i="1"/>
  <c r="J32" i="1"/>
  <c r="I33" i="1"/>
  <c r="J34" i="1"/>
  <c r="I35" i="1"/>
  <c r="J35" i="1" s="1"/>
  <c r="J38" i="1"/>
  <c r="J39" i="1"/>
  <c r="J41" i="1"/>
  <c r="J42" i="1"/>
  <c r="J45" i="1"/>
  <c r="J46" i="1"/>
  <c r="I48" i="1"/>
  <c r="D40" i="1"/>
  <c r="C40" i="1"/>
  <c r="D49" i="1"/>
  <c r="C47" i="1"/>
  <c r="D47" i="1"/>
  <c r="C49" i="1"/>
  <c r="C36" i="1"/>
  <c r="D36" i="1"/>
  <c r="C27" i="1"/>
  <c r="C12" i="1"/>
  <c r="C11" i="1" s="1"/>
  <c r="D27" i="1"/>
  <c r="C26" i="1" l="1"/>
  <c r="C53" i="1" s="1"/>
  <c r="J48" i="1"/>
  <c r="I47" i="1"/>
  <c r="J47" i="1" s="1"/>
  <c r="J37" i="1"/>
  <c r="I36" i="1"/>
  <c r="J36" i="1" s="1"/>
  <c r="J33" i="1"/>
  <c r="I30" i="1"/>
  <c r="J30" i="1" s="1"/>
  <c r="D11" i="1"/>
  <c r="J12" i="1"/>
  <c r="J27" i="1"/>
  <c r="D26" i="1"/>
  <c r="J40" i="1"/>
  <c r="D53" i="1" l="1"/>
  <c r="I11" i="1"/>
  <c r="J11" i="1" s="1"/>
  <c r="J51" i="1"/>
  <c r="J52" i="1"/>
  <c r="I49" i="1"/>
  <c r="I26" i="1" s="1"/>
  <c r="J26" i="1" l="1"/>
  <c r="I53" i="1"/>
  <c r="J53" i="1" s="1"/>
  <c r="J49" i="1"/>
</calcChain>
</file>

<file path=xl/sharedStrings.xml><?xml version="1.0" encoding="utf-8"?>
<sst xmlns="http://schemas.openxmlformats.org/spreadsheetml/2006/main" count="123" uniqueCount="91">
  <si>
    <t>№</t>
  </si>
  <si>
    <t>Статьи расходов</t>
  </si>
  <si>
    <t>Смета расходов</t>
  </si>
  <si>
    <t>Промежуточный отчет № 1</t>
  </si>
  <si>
    <t>Промежуточный Отчет № 2</t>
  </si>
  <si>
    <t>Промежуточный Отчет № 3</t>
  </si>
  <si>
    <t>Промежуточный Отчет № 4</t>
  </si>
  <si>
    <t>Контрагент, дата и назначения платежа</t>
  </si>
  <si>
    <t xml:space="preserve">1. </t>
  </si>
  <si>
    <t xml:space="preserve">2. </t>
  </si>
  <si>
    <t xml:space="preserve">3. </t>
  </si>
  <si>
    <t>…</t>
  </si>
  <si>
    <t>Итого</t>
  </si>
  <si>
    <t>Руководитель организации _____________</t>
  </si>
  <si>
    <t>Бухгалтер организации _____________</t>
  </si>
  <si>
    <t>Дата:</t>
  </si>
  <si>
    <t xml:space="preserve">М.П. </t>
  </si>
  <si>
    <t>__________________________________</t>
  </si>
  <si>
    <t>* Заполняется в соответствии с Требованиями к отчету о расходовании денежных средств</t>
  </si>
  <si>
    <t>Заключительный Отчет</t>
  </si>
  <si>
    <t>Сумма (3+4+5+6+7)</t>
  </si>
  <si>
    <t>Остаток (2-8)</t>
  </si>
  <si>
    <t>Административные расходы:</t>
  </si>
  <si>
    <t>Заработная плата, в том числе:</t>
  </si>
  <si>
    <t>Координатор проекта</t>
  </si>
  <si>
    <t>Бухгалтер</t>
  </si>
  <si>
    <t>Социальный налог и социальные отчисления</t>
  </si>
  <si>
    <t>Обязательное социальное медицинское страхование</t>
  </si>
  <si>
    <t>Банковские услуги</t>
  </si>
  <si>
    <t>Расходы на оплату услуг почтовой связи и телефонной связи</t>
  </si>
  <si>
    <t>Канцелярские товары</t>
  </si>
  <si>
    <t xml:space="preserve">Содержание и обслуживание служебного помещения </t>
  </si>
  <si>
    <t xml:space="preserve"> Материально-техническое обеспечение:</t>
  </si>
  <si>
    <t xml:space="preserve">Прямые расходы:       </t>
  </si>
  <si>
    <t xml:space="preserve">Мероприятие 1. </t>
  </si>
  <si>
    <t xml:space="preserve">гонорар эксперта  за подготовку 7 статей </t>
  </si>
  <si>
    <t>гонорар переводчика за перевод на  каз яз  7 статей  (до 20 страниц А4)</t>
  </si>
  <si>
    <t xml:space="preserve">Мероприятие 2. </t>
  </si>
  <si>
    <t>гонорар эксперта за разработку анкеты на 3 страницах</t>
  </si>
  <si>
    <t xml:space="preserve">гонорар переводчика за перевод на  каз яз  </t>
  </si>
  <si>
    <t xml:space="preserve">распечатка анкеты из 3 страниц 500 экз </t>
  </si>
  <si>
    <t>гонорар интервьюеру за проведение опроса по анкетам</t>
  </si>
  <si>
    <t xml:space="preserve">Мероприятие 3. </t>
  </si>
  <si>
    <t xml:space="preserve">мероприятие 4. </t>
  </si>
  <si>
    <t>гонорар эксперта за подготовку аналитического документа</t>
  </si>
  <si>
    <t xml:space="preserve">гонорар переводчика за перевод аналитического документа
на каз.яз (до 5 страниц А4
</t>
  </si>
  <si>
    <t>распечатка аналитического документа  (50 шт)</t>
  </si>
  <si>
    <t xml:space="preserve">Мероприятие 5.  </t>
  </si>
  <si>
    <t>гонорар эксперта за проведение  семинаров</t>
  </si>
  <si>
    <t xml:space="preserve">транспортные расходы для проезда на семинары </t>
  </si>
  <si>
    <t>гонорар переводчика за участие  на семинарах (8 семинаров * 5 часов)</t>
  </si>
  <si>
    <t>Вода 0,5л (для 8 семинаров и круглого стола)</t>
  </si>
  <si>
    <t xml:space="preserve">Мероприятие 6. </t>
  </si>
  <si>
    <t>Сертификат для победителей  на конкурсе за 1 и  2 места, стоимость сертификата за 1 место - 15 000 тг, за 2 место - 8000 тг</t>
  </si>
  <si>
    <t>Мероприятие 7.</t>
  </si>
  <si>
    <t>гонорар эксперту за разработку инструкции</t>
  </si>
  <si>
    <t>распечатка 100 шт. инструкций  на каз.яз и рус.яз.</t>
  </si>
  <si>
    <t>гонорар переводчика за перевод инструкции  на   каз.яз (20 страниц )</t>
  </si>
  <si>
    <t xml:space="preserve">Грантополучатель: ОО "Мангистауское областное общество по защите прав потребителей" </t>
  </si>
  <si>
    <t>Тема гранта: Профилактика нарушения прав и законных прав потребителей</t>
  </si>
  <si>
    <t>Сумма гранта: 4499084,0 (Четыре миллиона четыресто девяносто девять тысяч восемьдесят четыре тенге)</t>
  </si>
  <si>
    <t>Рафикова Н.</t>
  </si>
  <si>
    <t>Кушалиева Г.</t>
  </si>
  <si>
    <t>Приложение 5 
к Договору о предоставлении государственного гранта
от «01» августа 2023 года №109</t>
  </si>
  <si>
    <t xml:space="preserve">1) П/п №21 от 08.09.2023г.;
2) Счет на оплату №1 от 08.09.2023г.;
3) СФ №27 от 08.09.2023г. От ИП "Вагапова Н.И."  на 92000 тг, 
4) Накладная №27 оот 08.09.2023г. 
5) П/п №26 от 28.09.2023г.;
6) Счет на оплату №2 от 27.09.2023г.;
7)СФ №28 от 28.09.2023г. От ИП "Вагапова Н.И."  на 92000 тг; 
8) Накладная №28 от 28.09.2023г.; </t>
  </si>
  <si>
    <t>1) П/п №22 от 08.09.2023г. На сумму 30000 тг;
2) ЭСФ №6 от 14.09.2023г.; 
3) АВР №6 от 11.09.2023г.  на услугу черно-белой печати формата А4, в количестве 200 анкет на сумму 30 000 тг; 
4) П/п №24 от 27.09.2023г. на сумму 45000 тг;
5) ЭСФ №8 от 29.09.2023г.
6) АВР №8 от 28.09.2023г.  на услугу черно-белой печати формата А4, в количестве 300 анкет на сумму 45000 тг.</t>
  </si>
  <si>
    <t>1) Договор возмездного оказания услуг от 01/08/2023г. с экспертом Рафиковой Н.; 
2) П/п №29 от 05.10.2023 г.
3) АВР №1 от 16.09.2023г
4) уд. Личности Рафиковой Н. В подтверждение пенсионного возраста
5) П/п №11 от 09.10.2023г. начисление ИПН с договора ГПХ.</t>
  </si>
  <si>
    <t>1)П/п №01 от 29.09.23 отчисления ОСМС за август;
2) П/п №3 от 21.11.23 отчисления ОСМС за сентябрь;
3) П/п №4 от 21.11.23 отчисления ОСМС за октябрь;</t>
  </si>
  <si>
    <t>-</t>
  </si>
  <si>
    <t>ЗАКЛЮЧИТЕЛЬНЫЙ ОТЧЕТ О РАСХОДОВАНИИ ДЕНЕЖНЫХ СРЕДСТВ*</t>
  </si>
  <si>
    <t>1) Выписка об остатке и движении денег по банковскому счету на 31.08.2023г.
2) ЭСФ №11003915 от 31.08.2023г.;
3) Выписка об остатке и движении денег по банковскому счету на 29.09.2023г ;
4) ЭСФ №11004340 от 03.10.2023г.;
5) Выписка об остатке и движении денег по банковскому счету на 23.11.2023г.</t>
  </si>
  <si>
    <t>1) Договор аренды помещения №4 от 01.05.2023г.ТОО Мангистау-Медиа; 
2) П/п №17 от 25.08.23г. аренда за август, 
3) АВР №899 от 26.08.2023г.
4) ЭСФ №899 от 31.08.2023г.;
5) П/п №18 от 06.09.23г. аренда за сентябрь;
6) ЭСФ №939 от 20.09.2023г.; 
7) АВР №939 от 06.09.2023г. 
8) П/п №25 от 27.09.23 г. за аренду за октябрь;
9) ЭСФ №1012 от 27.09.2023г.
10) АВР №1012  от 27.09.2023г.
11) П/п №36 от 22.11.23 г. за аренду за ноябрь;
9) ЭСФ №1348 от 22.11.2023г.
10) АВР №1348  от 22.11.2023г.</t>
  </si>
  <si>
    <t>1) Договор возмездного оказания услуг от 01/08/2023г. с экспертом Рафиковой Н.; 
2) П/п №29 от 05.10.2023 г. 100000 тг за подготовку 5 статей
3) АВР №1 от 16.09.2023г;
4) уд. Личности Рафиковой Н. В подтверждение пенсионного возраста
5) П/п №11 от 09.10.2023г. начисление ИПН с договора ГПХс Рафиковой Н.</t>
  </si>
  <si>
    <t>1) Договор возмездного оказания услуг от 09/08/2023г. С переводчиком Имашевой Н.М., 
2) П/п №27 от 04.10.2023г.
3) АВР №2 от 23.09.2023г;
4) Справка об инвалидности Имашевой
5) П/п №5 от 22.11.2023г за пенсонные взносы Имашевой Н.по договору от 09.08.2023г.</t>
  </si>
  <si>
    <t>1) Договор возмездного оказания услуг от 09/08/2023г. С переводчиком Имашевой Н.М., 
2) П/п №27 от 04.10.2023г. Предоплата 10000 за перевод  статей
3) АВР №2 от 23.09.2023г;
4) Справка об инвалидности Имашевой
5) П/п №35 от 22.11.2023г на сумму 243 000;
6) АВР №4 от 20.11.2023г.
7) П/п №5 от 22.11.2023г за пенсонные взносы Имашевой Н.по договору от 09.08.2023г.</t>
  </si>
  <si>
    <t>1) Договор возмездного оказания услуг от 09/08/2023г. С переводчиком Имашевой Н.М., 
2) Справка об инвалидности Имашевой
3) П/п №35 от 22.11.2023г ;
4) АВР №4 от 20.11.2023г.
5) П/п №5 от 22.11.2023г за пенсонные взносы Имашевой Н.по договору от 09.08.2023г.</t>
  </si>
  <si>
    <t>1) Договор возмездного оказания услуг от 09/08/2023г. С переводчиком Имашевой Н.М., 
2) П/п №27 от 04.10.2023г. 
3) АВР №2 от 23.09.2023г
4) Справка об инвалидности Имашевой
5) П/п №35 от 22.11.2023г ;
6) АВР №4 от 20.11.2023г.
7) П/п №5 от 22.11.2023г за пенсонные взносы Имашевой Н.по договору от 09.08.2023г.</t>
  </si>
  <si>
    <t>1) Договор возмездного оказания услуг от 09/08/2023г. С переводчиком Имашевой Н.М., 
2) Справка об инвалидности Имашевой
3) П/п №35от 22.11.2023г ;
4) АВР №4 от 20.11.2023г.
5) П/п №5 от 22.11.2023г за пенсонные взносы Имашевой Н.по договору от 09.08.2023г.</t>
  </si>
  <si>
    <t>1) ФЧ № 982 от 13.09.2023 г. на сумму 12500 тг;
2) Накладная №2 от 13.09.2023г;
3) ФЧ № 35468 от 22.09.2023г на сумму 4995 тг;
4) ФЧ от 03.10.2023г на сумму 4530 тг;
5)ФЧ 66692 от 05.10.2023г на сумму 5278 тг;
6) ФЧ 100549 от 09.10.2023г на сумму 4025 тг;
7) ФЧ  от 12.10.2023г на сумму 2640 тг;
8) ФЧ от 12.10.2023г на сумму 4225 тг.
9) авансовый отчет от 20.11.2023г.</t>
  </si>
  <si>
    <t>1) Фискальный чек 598 от ТОО "STARLINE GROUP от 14.09.2023г. на сумму 3300 тг;
2) АВР №1229 от 14.09.2023г., 
3) ЭСФ №00001229 от 14.09.2023г.; 
4)  Фискальный чек 603от ТОО "STARLINE GROUP от 25.09.2023г. на сумму 2660 тг.;
5) Квитанция №794 от 25.09.2023г;
6) АВР №1252 от 22.09.2023г;
7) ЭСФ №00001252 от 22.09.2023г.;
8) Фискальный чек 622 от ТОО "STARLINE GROUP от 05.10.2023г. на сумму 49980 тг, 
9) АВР №1334 от 03.10.2023г. ; 
10) ЭСФ  №00001334 от 03.10.2023г.
11) Фискальный чек от ТОО "STARLINE GROUP от 06.10.2023г. на сумму 14500 тг, 
12) АВР №1356 от 06.10.2023г. ; 
13) ЭСФ  №00001356 от 06.10.2023;
14) Фискальный чек от ТОО "STARLINE GROUP от 20.10.2023г. на сумму 3130 тг, 
15) АВР №1411 от 14.10.2023г. ; 
16) ЭСФ  №00001411 от 14.10.2023;
17) Фискальный чек от ТОО "STARLINE GROUP от 06.10.2023г. на сумму 17950 тг, 
18) АВР №1340 от 06.10.2023г. ; 
19) ЭСФ  №00001340 от 06.10.2023;
20) Фискальный чек от ТОО "STARLINE GROUP от 11.10.2023г. на сумму 30440 тг, 
21) АВР №1376 от 10.10.2023г. ; 
22) ЭСФ  №00001376 от 10.10.2023г;
23) Фискальный чек от ТОО "STARLINE GROUP от 13.10.2023г. на сумму 2800 тг, 
24) АВР №1383 от 12.10.2023г. ; 
25) ЭСФ  №00001383 от 12.10.2023г;
26) ФЧ №7 от 11.10.2023г. оплата за ж/д билет на сумму 7874 тг.;
27) Электронный проездной документ №77181252599342 на Имашеву Н. Бейнеу-Мангистау;
28) ФЧ №5 от 11.10.2023г. оплата за ж/д билет на сумму 4608 тг.;
29) Электронный проездной документ №77131252600871 на Рафикову Н. Мангистау-Бейнеу;
30) ФЧ №4 от 11.10.2023г. оплата за ж/д билет на сумму 4608 тг.;
31) Электронный проездной документ №77131252600871 на Имашеву Н. Мангистау-Бейнеу;
32) ФЧ №6 от 11.10.2023г. оплата за ж/д билет на сумму 7874 тг.;
33) Электронный проездной документ №77181252599342 на Рафикову Н. Бейнеу-Мангистау;
34) Посадочные талоны в количестве 4 штук.;
35) авансовый отчет от 20.11.2023г.</t>
  </si>
  <si>
    <t>1. Табель учета рабочего времени за август; 
2. Расчетно-платежная ведомость за август; 
3. Приказ по л/с №01/41 от 01.08.2023г.; 
4. Трудовой договор №02 от 01.08.2023г. С Тауашевой А., 
5) П/п №8 от 28.09.23г. Перечисление з/п за август;
6) П/п №1 от 29.09.2023г за Обязательные пенсионные взносы;
7) П/п №9 от 29.09.2023г. За ИПН с з/п работников;
8) П/п №2 от 29.09.2023г. За взносы ОСМС;
9) Табель учета рабочего времени за сентябрь;
 10)  Расчетно-платежная ведомость за сентябрь; 
11) П/п 11 от 22.11.23г. Перечисление з/п за сентябрь;
12) П/п №3 от 21.11.2023г за Обязательные пенсионные взносы за сентябрь;
13 П/п №14 от 21.11.2023г. За ИПН с з/п работников сентябрь;
14) П/п №5 от 21.11.2023г. За взносы ОСМС за сентябрь;
15) Табель учета рабочего времени за октябрь; 
16)  Расчетно-платежная ведомость за октябрь; 
17) П/п 12 от 22.11.23г. Перечисление з/п за октябрь;
18) П/п №4 от 21.11.2023г за Обязательные пенсионные взносы за октябрь;
19 П/п №15 от 21.11.2023г. За ИПН с з/п работников октябрь;
20) П/п №6 от 21.11.2023г. За взносы ОСМС за октябрь;
21) Табель учета рабочего времени за ноябрь;
22) Расчетно-платежная ведомость за ноябрь.</t>
  </si>
  <si>
    <t>1) П/п № 10 от 01 29.09.23 за Социальный налог 13546 за август;
2) П/п №1 от 29.09.2023г. За социальные отчисления 8190 тг. за август;
3) П/п № 12 от 21.11.23 за Социальный налог 13546 за сентябрь;
4) П/п №2 от 21.11.2023г. За социальные отчисления 8190 тг. за сентябрь;
5) П/п № 13 от 21.11.23 за Социальный налог 13546 за октябрь;
6) П/п №3 от 21.11.2023г. За социальные отчисления 8190 тг. за октябрь.
7) П/п №16 от 28.11.2023г за оплату пени по соц налогу за сентябрь</t>
  </si>
  <si>
    <t xml:space="preserve">1) Договор возмездного оказания услуг от 01/08/2023г. с экспертом Рафиковой Н.; 
2) АВР №6 от 21.11.2023г
3) уд. Личности Рафиковой Н. В подтверждение пенсионного возраста
</t>
  </si>
  <si>
    <t>1. Табель учета рабочего времени за август; 
2. Расчетно-платежная ведомость за август; 
3. Приказ по л/с №01/41 от 01.08.2023г.; 
4. Трудовой договор №02 от 01.08.2023г. С Тауашевой А., 
5) П/п №8 от 28.09.23г. Перечисление з/п за август;
6) П/п №1 от 29.09.2023г за Обязательные пенсионные взносы;
7) П/п №9 от 29.09.2023г. За ИПН с з/п работников;
8) П/п №2 от 29.09.2023г. За взносы ОСМС;
9) Табель учета рабочего времени за сентябрь; 
10)  Расчетно-платежная ведомость за сентябрь; 
11) П/п 11 от 21.11.23г. Перечисление з/п за сентябрь;
12) П/п №3 от 21.11.2023г за Обязательные пенсионные взносы за сентябрь;
13 П/п №14 от 21.11.2023г. За ИПН с з/п работников сентябрь;
14) П/п №5 от 21.11.2023г. За взносы ОСМС за сентябрь;
15) Табель учета рабочего времени за октябрь; 
16)  Расчетно-платежная ведомость за октябрь; 
17) П/п 12 от 21.11.23г. Перечисление з/п за октябрь;
18) П/п №4 от 21.11.2023г за Обязательные пенсионные взносы за октябрь;
19 П/п №15 от 21.11.2023г. За ИПН с з/п работников октябрь;
20) П/п №6 от 21.11.2023г. За взносы ОСМС за октябрь;
21) Табель учета рабочего времени за ноябрь;
22) Расчетно-платежная ведомость за ноябрь.</t>
  </si>
  <si>
    <t>1) Договор за услуги связи №3852 от 30.12.2008г. АО Казахтелеком;
2) П/п №19 от  07.09.23 на сумму 2107,15 тг;
3) ЭСФ № 231100034818 от 05.09.2023г;
4) ЭСФ № 231100039701 от 03.10.2023г;
5) АВР №20000001813 от 03.08.2023г;
6) Фискальный чек на сумму 4400 тг. от 03.08.3023г;
7) ЭСФ №20000001831 от 03.08.2023г;
8) АВР №20000001838 от 07.08.2023г;
9) Фискальный чек  на сумму 4400 тг. от 07.08.3023г;
10) ЭСФ №20000001856 от 07.08.2023г;
11) Чек №667/5 от 07.10. 2023г на сумму 5200тг;
12) Контрольный чек №508738472 от 07.10.2023г; 
13) АВР № 8094090311 от 07.10.2023г;
14) АВР №20000002702 от 14.11.2023г;
16) Фискальный чек №48152 на сумму 4400 тг. от 14.11.3023г;
17) ЭСФ 20000002725 от 14.11.2023г.;
18) П/п №32 от 06.11.2023г за услуги связи за октябрь 2023г. на сумму 1264,15;
19) АВР № 231100044590 от 31.10.2023г.
20) ЭСФ 231100044590 от 31.10.2023г. на сумму 1264,15 за услуги связи октябрь;
21) Авансовый отчет от 20.22.2023г.
22) П/п №37 от 01.12.2023г за услуги связи за ноябрь 2023г. на сумму 1264,15;
23) ЭСФ 231100049811 от 30.11.2023г. на сумму 1264,15 за услуги связи ноябрь;</t>
  </si>
  <si>
    <t>1) Приказ №01/47 от 21.11.2023г;
2) Договор от 22.11.2023г. На печать брошюр;
3) Счет на оплату №17 от 24.11.2023г.
4) АВР №18 от 01.12.2023г.
5) ЭСФ №18 от 01.12.2023г.</t>
  </si>
  <si>
    <t>1) Договор возмездного оказания услуг от 01/08/2023г. с экспертом Рафиковой Н.; 
2) П/п №29 от 05.10.2023 г. оплата за проведение 2 семинаров
3) АВР №1 от 16.09.2023г
4) уд. Личности Рафиковой Н. В подтверждение пенсионного возраста
5) П/п №11 от 09.10.2023г. начисление ИПН с договора ГПХ.
6) АВР №6 от 21.11.2023г
7) Ведомость начислений по договорам ГПХ</t>
  </si>
  <si>
    <t>1) Приказ №01/47 от 21.11.2023г;
2) Договор от 22.11.2023г. на печать аналитического документа сумму 100 000 тенге;
3) Счет на оплату №17 от 24.11.2023г.
4) АВР №18 от 01.12.2023г.
5) ЭСФ №18 от 01.12.2023г.</t>
  </si>
  <si>
    <t>1)Приказ №01/46 от 09.08.2023г.;
2) Договор от 10.08.2023г с интервьюером;
3)АВР №5 от 16.11.2023г. 
4) Ведомость начислений по договорам ГПХ;
5) Справка об инвалидности Султанбеков.</t>
  </si>
  <si>
    <t>1) П\П №31 от 03.11.2023 г за бумагу А4 на сумму 2000 тг;
2) ЭСФ №13 от 02.11.2023г за бумагу А4 на сумму 2000 тг;
3) Накладная №1 от 02.11.2023г.;
4)СФ №158 от 07.11.2023г;
5) Накладная на отпуск товаров №0000000131 от 07.11.2023г.
6) П/п №33 от 07.11.2023г на сумму 9600 тг;
7) ФЧ №78500 от 23.11.2023г. на сумму 18400 тг;
8) Накладная на отпуск товаров №138583 от 23.11.23г;
9) ФЧ №QR4908900293 от 23.11.2023г;
10) Накладная №1 от 23.11.2023г.
11) ЭСФ №135263 от 23.11.2023г.
12) Авансовый отчет от 23.11.2023г.</t>
  </si>
  <si>
    <t>1) Договор возмездного оказания услуг от 01/08/2023г. с экспертом Рафиковой Н.; 
2) АВР №6 от 21.11.2023г
3) уд. Личности Рафиковой Н. В подтверждение пенсионного возраста
4) ведомость начислений по договорам ГПХ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</si>
</sst>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8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justify"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164" fontId="12" fillId="0" borderId="1" xfId="1" applyFont="1" applyBorder="1" applyAlignment="1">
      <alignment vertical="center" wrapText="1"/>
    </xf>
    <xf numFmtId="164" fontId="1" fillId="0" borderId="1" xfId="1" applyFont="1" applyBorder="1" applyAlignment="1">
      <alignment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15" fillId="0" borderId="1" xfId="1" applyFont="1" applyBorder="1" applyAlignment="1">
      <alignment vertical="center" wrapText="1"/>
    </xf>
    <xf numFmtId="164" fontId="8" fillId="0" borderId="1" xfId="1" applyFont="1" applyBorder="1" applyAlignment="1">
      <alignment vertical="center" wrapText="1"/>
    </xf>
    <xf numFmtId="164" fontId="7" fillId="0" borderId="1" xfId="1" applyFont="1" applyBorder="1" applyAlignment="1">
      <alignment vertical="center" wrapText="1"/>
    </xf>
    <xf numFmtId="164" fontId="15" fillId="0" borderId="3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vertical="center" wrapText="1"/>
    </xf>
    <xf numFmtId="164" fontId="15" fillId="0" borderId="1" xfId="1" applyFont="1" applyBorder="1" applyAlignment="1">
      <alignment horizontal="center" vertical="center" wrapText="1"/>
    </xf>
    <xf numFmtId="164" fontId="15" fillId="3" borderId="1" xfId="1" applyFont="1" applyFill="1" applyBorder="1" applyAlignment="1">
      <alignment vertical="center" wrapText="1"/>
    </xf>
    <xf numFmtId="164" fontId="8" fillId="3" borderId="1" xfId="1" applyFont="1" applyFill="1" applyBorder="1" applyAlignment="1">
      <alignment vertical="center" wrapText="1"/>
    </xf>
    <xf numFmtId="164" fontId="12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center" wrapText="1"/>
    </xf>
    <xf numFmtId="164" fontId="12" fillId="4" borderId="1" xfId="1" applyFont="1" applyFill="1" applyBorder="1" applyAlignment="1">
      <alignment vertical="center" wrapText="1"/>
    </xf>
    <xf numFmtId="164" fontId="1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left" vertical="center" wrapText="1"/>
    </xf>
    <xf numFmtId="164" fontId="12" fillId="4" borderId="4" xfId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164" fontId="12" fillId="4" borderId="2" xfId="1" applyFont="1" applyFill="1" applyBorder="1" applyAlignment="1">
      <alignment horizontal="center" vertical="center" wrapText="1"/>
    </xf>
    <xf numFmtId="0" fontId="0" fillId="5" borderId="0" xfId="0" applyFill="1"/>
    <xf numFmtId="0" fontId="3" fillId="0" borderId="0" xfId="0" applyFont="1" applyFill="1"/>
    <xf numFmtId="0" fontId="10" fillId="0" borderId="0" xfId="0" applyFont="1" applyFill="1"/>
    <xf numFmtId="164" fontId="12" fillId="0" borderId="1" xfId="1" applyFont="1" applyFill="1" applyBorder="1" applyAlignment="1">
      <alignment vertical="center" wrapText="1"/>
    </xf>
    <xf numFmtId="164" fontId="7" fillId="0" borderId="1" xfId="1" applyFont="1" applyFill="1" applyBorder="1" applyAlignment="1">
      <alignment vertical="center" wrapText="1"/>
    </xf>
    <xf numFmtId="164" fontId="8" fillId="0" borderId="1" xfId="1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vertical="center" wrapText="1"/>
    </xf>
    <xf numFmtId="0" fontId="0" fillId="0" borderId="0" xfId="0" applyFill="1"/>
    <xf numFmtId="164" fontId="3" fillId="0" borderId="0" xfId="0" applyNumberFormat="1" applyFont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64" fontId="15" fillId="0" borderId="4" xfId="1" applyFont="1" applyFill="1" applyBorder="1" applyAlignment="1">
      <alignment horizontal="center" vertical="center" wrapText="1"/>
    </xf>
    <xf numFmtId="164" fontId="15" fillId="0" borderId="5" xfId="1" applyFont="1" applyFill="1" applyBorder="1" applyAlignment="1">
      <alignment horizontal="center" vertical="center" wrapText="1"/>
    </xf>
    <xf numFmtId="164" fontId="15" fillId="0" borderId="3" xfId="1" applyFont="1" applyFill="1" applyBorder="1" applyAlignment="1">
      <alignment horizontal="center" vertical="center" wrapText="1"/>
    </xf>
    <xf numFmtId="164" fontId="15" fillId="0" borderId="4" xfId="1" applyFont="1" applyFill="1" applyBorder="1" applyAlignment="1">
      <alignment vertical="center" wrapText="1"/>
    </xf>
    <xf numFmtId="164" fontId="15" fillId="0" borderId="5" xfId="1" applyFont="1" applyFill="1" applyBorder="1" applyAlignment="1">
      <alignment vertical="center" wrapText="1"/>
    </xf>
    <xf numFmtId="164" fontId="15" fillId="0" borderId="3" xfId="1" applyFont="1" applyFill="1" applyBorder="1" applyAlignment="1">
      <alignment vertical="center" wrapText="1"/>
    </xf>
    <xf numFmtId="164" fontId="8" fillId="0" borderId="4" xfId="1" applyFont="1" applyFill="1" applyBorder="1" applyAlignment="1">
      <alignment vertical="center" wrapText="1"/>
    </xf>
    <xf numFmtId="164" fontId="8" fillId="0" borderId="5" xfId="1" applyFont="1" applyFill="1" applyBorder="1" applyAlignment="1">
      <alignment vertical="center" wrapText="1"/>
    </xf>
    <xf numFmtId="164" fontId="8" fillId="0" borderId="3" xfId="1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64" fontId="15" fillId="0" borderId="4" xfId="1" applyFont="1" applyBorder="1" applyAlignment="1">
      <alignment vertical="center" wrapText="1"/>
    </xf>
    <xf numFmtId="164" fontId="15" fillId="0" borderId="3" xfId="1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4" fontId="8" fillId="0" borderId="4" xfId="1" applyFont="1" applyBorder="1" applyAlignment="1">
      <alignment vertical="center" wrapText="1"/>
    </xf>
    <xf numFmtId="164" fontId="8" fillId="0" borderId="5" xfId="1" applyFont="1" applyBorder="1" applyAlignment="1">
      <alignment vertical="center" wrapText="1"/>
    </xf>
    <xf numFmtId="164" fontId="8" fillId="0" borderId="3" xfId="1" applyFont="1" applyBorder="1" applyAlignment="1">
      <alignment vertical="center" wrapText="1"/>
    </xf>
    <xf numFmtId="164" fontId="7" fillId="0" borderId="4" xfId="1" applyFont="1" applyBorder="1" applyAlignment="1">
      <alignment vertical="center" wrapText="1"/>
    </xf>
    <xf numFmtId="164" fontId="7" fillId="0" borderId="5" xfId="1" applyFont="1" applyBorder="1" applyAlignment="1">
      <alignment vertical="center" wrapText="1"/>
    </xf>
    <xf numFmtId="164" fontId="7" fillId="0" borderId="3" xfId="1" applyFont="1" applyBorder="1" applyAlignment="1">
      <alignment vertical="center" wrapText="1"/>
    </xf>
    <xf numFmtId="164" fontId="7" fillId="0" borderId="4" xfId="1" applyFont="1" applyFill="1" applyBorder="1" applyAlignment="1">
      <alignment vertical="center" wrapText="1"/>
    </xf>
    <xf numFmtId="164" fontId="7" fillId="0" borderId="5" xfId="1" applyFont="1" applyFill="1" applyBorder="1" applyAlignment="1">
      <alignment vertical="center" wrapText="1"/>
    </xf>
    <xf numFmtId="164" fontId="7" fillId="0" borderId="3" xfId="1" applyFont="1" applyFill="1" applyBorder="1" applyAlignment="1">
      <alignment vertical="center" wrapText="1"/>
    </xf>
    <xf numFmtId="164" fontId="15" fillId="0" borderId="5" xfId="1" applyFont="1" applyBorder="1" applyAlignment="1">
      <alignment vertical="center" wrapText="1"/>
    </xf>
    <xf numFmtId="0" fontId="7" fillId="0" borderId="4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164" fontId="15" fillId="0" borderId="4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center" vertical="center" wrapText="1"/>
    </xf>
    <xf numFmtId="164" fontId="8" fillId="0" borderId="4" xfId="1" applyFont="1" applyFill="1" applyBorder="1" applyAlignment="1">
      <alignment horizontal="center" vertical="center" wrapText="1"/>
    </xf>
    <xf numFmtId="164" fontId="8" fillId="0" borderId="3" xfId="1" applyFont="1" applyFill="1" applyBorder="1" applyAlignment="1">
      <alignment horizontal="center" vertical="center" wrapText="1"/>
    </xf>
    <xf numFmtId="164" fontId="8" fillId="0" borderId="4" xfId="1" applyFont="1" applyBorder="1" applyAlignment="1">
      <alignment horizontal="center" vertical="center" wrapText="1"/>
    </xf>
    <xf numFmtId="164" fontId="8" fillId="0" borderId="3" xfId="1" applyFont="1" applyBorder="1" applyAlignment="1">
      <alignment horizontal="center" vertical="center" wrapText="1"/>
    </xf>
    <xf numFmtId="164" fontId="7" fillId="0" borderId="4" xfId="1" applyFont="1" applyBorder="1" applyAlignment="1">
      <alignment horizontal="center" vertical="center" wrapText="1"/>
    </xf>
    <xf numFmtId="164" fontId="7" fillId="0" borderId="3" xfId="1" applyFont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7" fillId="0" borderId="3" xfId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topLeftCell="A52" zoomScale="50" zoomScaleNormal="100" zoomScaleSheetLayoutView="50" workbookViewId="0">
      <selection activeCell="K46" sqref="K46"/>
    </sheetView>
  </sheetViews>
  <sheetFormatPr defaultRowHeight="14.5" x14ac:dyDescent="0.35"/>
  <cols>
    <col min="2" max="2" width="56.6328125" customWidth="1"/>
    <col min="3" max="3" width="29.6328125" style="1" customWidth="1"/>
    <col min="4" max="4" width="28.6328125" style="1" customWidth="1"/>
    <col min="5" max="5" width="17.1796875" style="46" customWidth="1"/>
    <col min="6" max="7" width="17.1796875" customWidth="1"/>
    <col min="8" max="8" width="26.453125" style="46" customWidth="1"/>
    <col min="9" max="9" width="33.6328125" customWidth="1"/>
    <col min="10" max="10" width="39.1796875" customWidth="1"/>
    <col min="11" max="11" width="57.54296875" customWidth="1"/>
  </cols>
  <sheetData>
    <row r="1" spans="1:11" x14ac:dyDescent="0.35">
      <c r="E1" s="55"/>
      <c r="H1" s="55"/>
    </row>
    <row r="2" spans="1:11" ht="57" customHeight="1" x14ac:dyDescent="0.35">
      <c r="A2" s="107" t="s">
        <v>63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1" x14ac:dyDescent="0.5">
      <c r="A3" s="2"/>
      <c r="B3" s="3"/>
      <c r="C3" s="2"/>
      <c r="D3" s="2"/>
      <c r="E3" s="47"/>
      <c r="F3" s="2"/>
      <c r="G3" s="2"/>
      <c r="H3" s="47"/>
      <c r="I3" s="2"/>
      <c r="J3" s="2"/>
      <c r="K3" s="2"/>
    </row>
    <row r="4" spans="1:11" ht="36.75" customHeight="1" x14ac:dyDescent="0.35">
      <c r="A4" s="106" t="s">
        <v>69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ht="23.5" x14ac:dyDescent="0.55000000000000004">
      <c r="A5" s="15"/>
      <c r="B5" s="19"/>
      <c r="C5" s="15"/>
      <c r="D5" s="15"/>
      <c r="E5" s="48"/>
      <c r="F5" s="15"/>
      <c r="G5" s="15"/>
      <c r="H5" s="48"/>
      <c r="I5" s="15"/>
      <c r="J5" s="15"/>
      <c r="K5" s="15"/>
    </row>
    <row r="6" spans="1:11" ht="22.5" x14ac:dyDescent="0.35">
      <c r="A6" s="108" t="s">
        <v>58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11" ht="22.5" x14ac:dyDescent="0.35">
      <c r="A7" s="108" t="s">
        <v>59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1" ht="22.5" x14ac:dyDescent="0.35">
      <c r="A8" s="108" t="s">
        <v>60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</row>
    <row r="9" spans="1:11" ht="170.5" customHeight="1" x14ac:dyDescent="0.35">
      <c r="A9" s="4" t="s">
        <v>0</v>
      </c>
      <c r="B9" s="5" t="s">
        <v>1</v>
      </c>
      <c r="C9" s="6" t="s">
        <v>2</v>
      </c>
      <c r="D9" s="6" t="s">
        <v>3</v>
      </c>
      <c r="E9" s="52" t="s">
        <v>4</v>
      </c>
      <c r="F9" s="7" t="s">
        <v>5</v>
      </c>
      <c r="G9" s="7" t="s">
        <v>6</v>
      </c>
      <c r="H9" s="52" t="s">
        <v>19</v>
      </c>
      <c r="I9" s="7" t="s">
        <v>20</v>
      </c>
      <c r="J9" s="7" t="s">
        <v>21</v>
      </c>
      <c r="K9" s="5" t="s">
        <v>7</v>
      </c>
    </row>
    <row r="10" spans="1:11" ht="21" thickBot="1" x14ac:dyDescent="0.4">
      <c r="A10" s="8"/>
      <c r="B10" s="9">
        <v>1</v>
      </c>
      <c r="C10" s="6">
        <v>2</v>
      </c>
      <c r="D10" s="6">
        <v>3</v>
      </c>
      <c r="E10" s="53">
        <v>4</v>
      </c>
      <c r="F10" s="9">
        <v>5</v>
      </c>
      <c r="G10" s="9">
        <v>6</v>
      </c>
      <c r="H10" s="53">
        <v>7</v>
      </c>
      <c r="I10" s="9">
        <v>8</v>
      </c>
      <c r="J10" s="9">
        <v>9</v>
      </c>
      <c r="K10" s="9">
        <v>7</v>
      </c>
    </row>
    <row r="11" spans="1:11" ht="23" thickBot="1" x14ac:dyDescent="0.4">
      <c r="A11" s="36" t="s">
        <v>8</v>
      </c>
      <c r="B11" s="37" t="s">
        <v>22</v>
      </c>
      <c r="C11" s="38">
        <f>SUM(C12,C18:C24)</f>
        <v>1361048</v>
      </c>
      <c r="D11" s="38">
        <f>SUM(D12,D18:D24)</f>
        <v>354051.91000000003</v>
      </c>
      <c r="E11" s="38"/>
      <c r="F11" s="39"/>
      <c r="G11" s="39"/>
      <c r="H11" s="39">
        <f>SUM(H12,H18:H24)</f>
        <v>943689.22000000009</v>
      </c>
      <c r="I11" s="38">
        <f>SUM(D11,H11)</f>
        <v>1297741.1300000001</v>
      </c>
      <c r="J11" s="39">
        <f>C11-I11</f>
        <v>63306.869999999879</v>
      </c>
      <c r="K11" s="40"/>
    </row>
    <row r="12" spans="1:11" ht="22.5" x14ac:dyDescent="0.35">
      <c r="A12" s="10" t="s">
        <v>9</v>
      </c>
      <c r="B12" s="20" t="s">
        <v>23</v>
      </c>
      <c r="C12" s="24">
        <f>SUM(C13:C16)</f>
        <v>1040000</v>
      </c>
      <c r="D12" s="24">
        <f t="shared" ref="D12" si="0">SUM(D13:D16)</f>
        <v>260000</v>
      </c>
      <c r="E12" s="49"/>
      <c r="F12" s="25"/>
      <c r="G12" s="25"/>
      <c r="H12" s="54">
        <f>SUM(H13:H16)</f>
        <v>780000</v>
      </c>
      <c r="I12" s="24">
        <f>SUM(D12,H12)</f>
        <v>1040000</v>
      </c>
      <c r="J12" s="25">
        <f>C12-I12</f>
        <v>0</v>
      </c>
      <c r="K12" s="11"/>
    </row>
    <row r="13" spans="1:11" ht="372.5" customHeight="1" x14ac:dyDescent="0.35">
      <c r="A13" s="104" t="s">
        <v>10</v>
      </c>
      <c r="B13" s="60" t="s">
        <v>24</v>
      </c>
      <c r="C13" s="63">
        <v>720000</v>
      </c>
      <c r="D13" s="74">
        <v>180000</v>
      </c>
      <c r="E13" s="69"/>
      <c r="F13" s="79"/>
      <c r="G13" s="82"/>
      <c r="H13" s="85">
        <v>540000</v>
      </c>
      <c r="I13" s="74">
        <f>SUM(D13,H13)</f>
        <v>720000</v>
      </c>
      <c r="J13" s="82">
        <f>C13-I13</f>
        <v>0</v>
      </c>
      <c r="K13" s="101" t="s">
        <v>80</v>
      </c>
    </row>
    <row r="14" spans="1:11" ht="409.6" customHeight="1" x14ac:dyDescent="0.35">
      <c r="A14" s="105"/>
      <c r="B14" s="61"/>
      <c r="C14" s="64"/>
      <c r="D14" s="88"/>
      <c r="E14" s="70"/>
      <c r="F14" s="80"/>
      <c r="G14" s="83"/>
      <c r="H14" s="86"/>
      <c r="I14" s="88"/>
      <c r="J14" s="83"/>
      <c r="K14" s="102"/>
    </row>
    <row r="15" spans="1:11" ht="4.5" customHeight="1" x14ac:dyDescent="0.35">
      <c r="A15" s="10"/>
      <c r="B15" s="62"/>
      <c r="C15" s="65"/>
      <c r="D15" s="75"/>
      <c r="E15" s="71"/>
      <c r="F15" s="81"/>
      <c r="G15" s="84"/>
      <c r="H15" s="87"/>
      <c r="I15" s="75"/>
      <c r="J15" s="84"/>
      <c r="K15" s="103"/>
    </row>
    <row r="16" spans="1:11" ht="409.6" customHeight="1" x14ac:dyDescent="0.35">
      <c r="A16" s="10" t="s">
        <v>11</v>
      </c>
      <c r="B16" s="60" t="s">
        <v>25</v>
      </c>
      <c r="C16" s="63">
        <v>320000</v>
      </c>
      <c r="D16" s="91">
        <v>80000</v>
      </c>
      <c r="E16" s="93"/>
      <c r="F16" s="95"/>
      <c r="G16" s="97"/>
      <c r="H16" s="99">
        <v>240000</v>
      </c>
      <c r="I16" s="91">
        <f>SUM(D16:H16)</f>
        <v>320000</v>
      </c>
      <c r="J16" s="97">
        <f t="shared" ref="J16:J52" si="1">C16-I16</f>
        <v>0</v>
      </c>
      <c r="K16" s="89" t="s">
        <v>83</v>
      </c>
    </row>
    <row r="17" spans="1:11" ht="409.6" customHeight="1" x14ac:dyDescent="0.35">
      <c r="A17" s="10"/>
      <c r="B17" s="62"/>
      <c r="C17" s="65"/>
      <c r="D17" s="92"/>
      <c r="E17" s="94"/>
      <c r="F17" s="96"/>
      <c r="G17" s="98"/>
      <c r="H17" s="100"/>
      <c r="I17" s="92"/>
      <c r="J17" s="98"/>
      <c r="K17" s="90"/>
    </row>
    <row r="18" spans="1:11" ht="315" customHeight="1" x14ac:dyDescent="0.35">
      <c r="A18" s="10" t="s">
        <v>8</v>
      </c>
      <c r="B18" s="21" t="s">
        <v>26</v>
      </c>
      <c r="C18" s="26">
        <v>117040</v>
      </c>
      <c r="D18" s="27">
        <v>21736</v>
      </c>
      <c r="E18" s="50"/>
      <c r="F18" s="29"/>
      <c r="G18" s="29"/>
      <c r="H18" s="50">
        <v>65408</v>
      </c>
      <c r="I18" s="27">
        <f>SUM(D18,H18)</f>
        <v>87144</v>
      </c>
      <c r="J18" s="29">
        <f t="shared" si="1"/>
        <v>29896</v>
      </c>
      <c r="K18" s="12" t="s">
        <v>81</v>
      </c>
    </row>
    <row r="19" spans="1:11" ht="158" customHeight="1" x14ac:dyDescent="0.35">
      <c r="A19" s="10" t="s">
        <v>9</v>
      </c>
      <c r="B19" s="21" t="s">
        <v>27</v>
      </c>
      <c r="C19" s="26">
        <v>42000</v>
      </c>
      <c r="D19" s="27">
        <v>7800</v>
      </c>
      <c r="E19" s="51"/>
      <c r="F19" s="28"/>
      <c r="G19" s="29"/>
      <c r="H19" s="50">
        <v>23400</v>
      </c>
      <c r="I19" s="27">
        <f>SUM(D19,H19)</f>
        <v>31200</v>
      </c>
      <c r="J19" s="29">
        <f t="shared" si="1"/>
        <v>10800</v>
      </c>
      <c r="K19" s="12" t="s">
        <v>67</v>
      </c>
    </row>
    <row r="20" spans="1:11" ht="202.5" customHeight="1" x14ac:dyDescent="0.35">
      <c r="A20" s="10" t="s">
        <v>10</v>
      </c>
      <c r="B20" s="21" t="s">
        <v>28</v>
      </c>
      <c r="C20" s="26">
        <v>26000</v>
      </c>
      <c r="D20" s="27">
        <v>2400</v>
      </c>
      <c r="E20" s="51"/>
      <c r="F20" s="28"/>
      <c r="G20" s="29"/>
      <c r="H20" s="50">
        <v>1950</v>
      </c>
      <c r="I20" s="27">
        <f>SUM(D20,H20)</f>
        <v>4350</v>
      </c>
      <c r="J20" s="29">
        <f t="shared" si="1"/>
        <v>21650</v>
      </c>
      <c r="K20" s="12" t="s">
        <v>70</v>
      </c>
    </row>
    <row r="21" spans="1:11" ht="409.6" customHeight="1" x14ac:dyDescent="0.35">
      <c r="A21" s="57" t="s">
        <v>11</v>
      </c>
      <c r="B21" s="72" t="s">
        <v>29</v>
      </c>
      <c r="C21" s="63">
        <v>24000</v>
      </c>
      <c r="D21" s="74">
        <v>2107.15</v>
      </c>
      <c r="E21" s="69"/>
      <c r="F21" s="79"/>
      <c r="G21" s="85"/>
      <c r="H21" s="85">
        <v>20928.3</v>
      </c>
      <c r="I21" s="74">
        <f>SUM(D21,H21)</f>
        <v>23035.45</v>
      </c>
      <c r="J21" s="82">
        <f t="shared" si="1"/>
        <v>964.54999999999927</v>
      </c>
      <c r="K21" s="76" t="s">
        <v>84</v>
      </c>
    </row>
    <row r="22" spans="1:11" ht="274.5" customHeight="1" x14ac:dyDescent="0.35">
      <c r="A22" s="59"/>
      <c r="B22" s="73"/>
      <c r="C22" s="65"/>
      <c r="D22" s="75"/>
      <c r="E22" s="71"/>
      <c r="F22" s="81"/>
      <c r="G22" s="87"/>
      <c r="H22" s="87"/>
      <c r="I22" s="75"/>
      <c r="J22" s="84"/>
      <c r="K22" s="78"/>
    </row>
    <row r="23" spans="1:11" ht="373" customHeight="1" x14ac:dyDescent="0.35">
      <c r="A23" s="10" t="s">
        <v>8</v>
      </c>
      <c r="B23" s="21" t="s">
        <v>30</v>
      </c>
      <c r="C23" s="26">
        <v>32000</v>
      </c>
      <c r="D23" s="27">
        <v>0</v>
      </c>
      <c r="E23" s="50"/>
      <c r="F23" s="29"/>
      <c r="G23" s="29"/>
      <c r="H23" s="50">
        <v>32000</v>
      </c>
      <c r="I23" s="27">
        <f>SUM(D23,H23)</f>
        <v>32000</v>
      </c>
      <c r="J23" s="29">
        <f t="shared" si="1"/>
        <v>0</v>
      </c>
      <c r="K23" s="12" t="s">
        <v>89</v>
      </c>
    </row>
    <row r="24" spans="1:11" ht="346" customHeight="1" x14ac:dyDescent="0.35">
      <c r="A24" s="10" t="s">
        <v>9</v>
      </c>
      <c r="B24" s="21" t="s">
        <v>31</v>
      </c>
      <c r="C24" s="26">
        <v>80008</v>
      </c>
      <c r="D24" s="27">
        <v>60008.76</v>
      </c>
      <c r="E24" s="51"/>
      <c r="F24" s="28"/>
      <c r="G24" s="29"/>
      <c r="H24" s="50">
        <v>20002.919999999998</v>
      </c>
      <c r="I24" s="27">
        <f>SUM(D24,H24)</f>
        <v>80011.679999999993</v>
      </c>
      <c r="J24" s="29">
        <f t="shared" si="1"/>
        <v>-3.6799999999930151</v>
      </c>
      <c r="K24" s="12" t="s">
        <v>71</v>
      </c>
    </row>
    <row r="25" spans="1:11" ht="45.5" thickBot="1" x14ac:dyDescent="0.4">
      <c r="A25" s="41" t="s">
        <v>10</v>
      </c>
      <c r="B25" s="42" t="s">
        <v>32</v>
      </c>
      <c r="C25" s="43"/>
      <c r="D25" s="38"/>
      <c r="E25" s="39"/>
      <c r="F25" s="39"/>
      <c r="G25" s="39"/>
      <c r="H25" s="39"/>
      <c r="I25" s="38">
        <f t="shared" ref="I25:I48" si="2">D25</f>
        <v>0</v>
      </c>
      <c r="J25" s="39">
        <f t="shared" si="1"/>
        <v>0</v>
      </c>
      <c r="K25" s="41"/>
    </row>
    <row r="26" spans="1:11" ht="23" thickBot="1" x14ac:dyDescent="0.4">
      <c r="A26" s="41" t="s">
        <v>11</v>
      </c>
      <c r="B26" s="44" t="s">
        <v>33</v>
      </c>
      <c r="C26" s="45">
        <f>C27+C30+C35+C36+C40+C47+C49</f>
        <v>3138036</v>
      </c>
      <c r="D26" s="45">
        <f t="shared" ref="D26:E26" si="3">D27+D30+D35+D36+D40+D47+D49</f>
        <v>843100</v>
      </c>
      <c r="E26" s="45">
        <f t="shared" si="3"/>
        <v>0</v>
      </c>
      <c r="F26" s="39"/>
      <c r="G26" s="39"/>
      <c r="H26" s="39">
        <f>SUM(H27,H30,H35,H36,H40,H47,H49)</f>
        <v>2201879</v>
      </c>
      <c r="I26" s="38">
        <f>SUM(I27,I30,I35,I36,I40,I47,I49)</f>
        <v>3044979</v>
      </c>
      <c r="J26" s="39">
        <f t="shared" si="1"/>
        <v>93057</v>
      </c>
      <c r="K26" s="41"/>
    </row>
    <row r="27" spans="1:11" ht="23" x14ac:dyDescent="0.35">
      <c r="A27" s="10" t="s">
        <v>8</v>
      </c>
      <c r="B27" s="20" t="s">
        <v>34</v>
      </c>
      <c r="C27" s="30">
        <f>SUM(C28:C29)</f>
        <v>180000</v>
      </c>
      <c r="D27" s="27">
        <f>SUM(D28:D29)</f>
        <v>99000</v>
      </c>
      <c r="E27" s="50"/>
      <c r="F27" s="29"/>
      <c r="G27" s="29"/>
      <c r="H27" s="50">
        <f>SUM(H28:H29)</f>
        <v>81000</v>
      </c>
      <c r="I27" s="27">
        <f>SUM(I28:I29)</f>
        <v>180000</v>
      </c>
      <c r="J27" s="29">
        <f t="shared" si="1"/>
        <v>0</v>
      </c>
      <c r="K27" s="12"/>
    </row>
    <row r="28" spans="1:11" ht="195" customHeight="1" x14ac:dyDescent="0.35">
      <c r="A28" s="10" t="s">
        <v>9</v>
      </c>
      <c r="B28" s="21" t="s">
        <v>35</v>
      </c>
      <c r="C28" s="26">
        <v>140000</v>
      </c>
      <c r="D28" s="31">
        <v>90000</v>
      </c>
      <c r="E28" s="51"/>
      <c r="F28" s="28"/>
      <c r="G28" s="29"/>
      <c r="H28" s="50">
        <v>50000</v>
      </c>
      <c r="I28" s="27">
        <f>SUM(D28,H28)</f>
        <v>140000</v>
      </c>
      <c r="J28" s="29">
        <f t="shared" si="1"/>
        <v>0</v>
      </c>
      <c r="K28" s="12" t="s">
        <v>72</v>
      </c>
    </row>
    <row r="29" spans="1:11" ht="263.5" customHeight="1" x14ac:dyDescent="0.35">
      <c r="A29" s="10" t="s">
        <v>10</v>
      </c>
      <c r="B29" s="21" t="s">
        <v>36</v>
      </c>
      <c r="C29" s="26">
        <v>40000</v>
      </c>
      <c r="D29" s="31">
        <v>9000</v>
      </c>
      <c r="E29" s="51"/>
      <c r="F29" s="28"/>
      <c r="G29" s="29"/>
      <c r="H29" s="50">
        <v>31000</v>
      </c>
      <c r="I29" s="27">
        <f>SUM(D29,H29)</f>
        <v>40000</v>
      </c>
      <c r="J29" s="29">
        <f t="shared" si="1"/>
        <v>0</v>
      </c>
      <c r="K29" s="12" t="s">
        <v>74</v>
      </c>
    </row>
    <row r="30" spans="1:11" ht="23" x14ac:dyDescent="0.35">
      <c r="A30" s="10" t="s">
        <v>11</v>
      </c>
      <c r="B30" s="21" t="s">
        <v>37</v>
      </c>
      <c r="C30" s="32">
        <f>SUM(C31:C34)</f>
        <v>325600</v>
      </c>
      <c r="D30" s="27">
        <f>SUM(D31:D34)</f>
        <v>97500</v>
      </c>
      <c r="E30" s="51"/>
      <c r="F30" s="28"/>
      <c r="G30" s="29"/>
      <c r="H30" s="50">
        <f>SUM(H31:H34)</f>
        <v>153100</v>
      </c>
      <c r="I30" s="27">
        <f>SUM(I31:I34)</f>
        <v>250600</v>
      </c>
      <c r="J30" s="29">
        <f t="shared" si="1"/>
        <v>75000</v>
      </c>
      <c r="K30" s="12"/>
    </row>
    <row r="31" spans="1:11" ht="176.5" customHeight="1" x14ac:dyDescent="0.35">
      <c r="A31" s="10" t="s">
        <v>8</v>
      </c>
      <c r="B31" s="21" t="s">
        <v>38</v>
      </c>
      <c r="C31" s="26">
        <v>19600</v>
      </c>
      <c r="D31" s="31">
        <v>17100</v>
      </c>
      <c r="E31" s="50"/>
      <c r="F31" s="29"/>
      <c r="G31" s="29"/>
      <c r="H31" s="50">
        <v>2500</v>
      </c>
      <c r="I31" s="27">
        <f>SUM(D31,H31)</f>
        <v>19600</v>
      </c>
      <c r="J31" s="29">
        <f t="shared" si="1"/>
        <v>0</v>
      </c>
      <c r="K31" s="12" t="s">
        <v>66</v>
      </c>
    </row>
    <row r="32" spans="1:11" ht="200.15" customHeight="1" x14ac:dyDescent="0.35">
      <c r="A32" s="10" t="s">
        <v>9</v>
      </c>
      <c r="B32" s="21" t="s">
        <v>39</v>
      </c>
      <c r="C32" s="26">
        <v>6000</v>
      </c>
      <c r="D32" s="31">
        <v>5400</v>
      </c>
      <c r="E32" s="51"/>
      <c r="F32" s="28"/>
      <c r="G32" s="29"/>
      <c r="H32" s="50">
        <v>600</v>
      </c>
      <c r="I32" s="27">
        <f>SUM(D32,H32)</f>
        <v>6000</v>
      </c>
      <c r="J32" s="29">
        <f t="shared" si="1"/>
        <v>0</v>
      </c>
      <c r="K32" s="12" t="s">
        <v>73</v>
      </c>
    </row>
    <row r="33" spans="1:11" ht="284.14999999999998" customHeight="1" x14ac:dyDescent="0.35">
      <c r="A33" s="10" t="s">
        <v>10</v>
      </c>
      <c r="B33" s="21" t="s">
        <v>40</v>
      </c>
      <c r="C33" s="26">
        <v>150000</v>
      </c>
      <c r="D33" s="27">
        <v>75000</v>
      </c>
      <c r="E33" s="51"/>
      <c r="F33" s="28"/>
      <c r="G33" s="29"/>
      <c r="H33" s="50"/>
      <c r="I33" s="27">
        <f t="shared" si="2"/>
        <v>75000</v>
      </c>
      <c r="J33" s="29">
        <f t="shared" si="1"/>
        <v>75000</v>
      </c>
      <c r="K33" s="12" t="s">
        <v>65</v>
      </c>
    </row>
    <row r="34" spans="1:11" ht="160" x14ac:dyDescent="0.35">
      <c r="A34" s="10" t="s">
        <v>11</v>
      </c>
      <c r="B34" s="21" t="s">
        <v>41</v>
      </c>
      <c r="C34" s="26">
        <v>150000</v>
      </c>
      <c r="D34" s="27">
        <v>0</v>
      </c>
      <c r="E34" s="51"/>
      <c r="F34" s="28"/>
      <c r="G34" s="29"/>
      <c r="H34" s="50">
        <v>150000</v>
      </c>
      <c r="I34" s="27">
        <f>H34</f>
        <v>150000</v>
      </c>
      <c r="J34" s="29">
        <f t="shared" si="1"/>
        <v>0</v>
      </c>
      <c r="K34" s="12" t="s">
        <v>88</v>
      </c>
    </row>
    <row r="35" spans="1:11" ht="23" x14ac:dyDescent="0.35">
      <c r="A35" s="10" t="s">
        <v>8</v>
      </c>
      <c r="B35" s="21" t="s">
        <v>42</v>
      </c>
      <c r="C35" s="26"/>
      <c r="D35" s="27"/>
      <c r="E35" s="50"/>
      <c r="F35" s="29"/>
      <c r="G35" s="29"/>
      <c r="H35" s="50"/>
      <c r="I35" s="27">
        <f t="shared" si="2"/>
        <v>0</v>
      </c>
      <c r="J35" s="29">
        <f t="shared" si="1"/>
        <v>0</v>
      </c>
      <c r="K35" s="12"/>
    </row>
    <row r="36" spans="1:11" ht="23" x14ac:dyDescent="0.35">
      <c r="A36" s="10" t="s">
        <v>9</v>
      </c>
      <c r="B36" s="21" t="s">
        <v>43</v>
      </c>
      <c r="C36" s="32">
        <f>SUM(C37:C39)</f>
        <v>140000</v>
      </c>
      <c r="D36" s="27">
        <f>SUM(D37:D39)</f>
        <v>0</v>
      </c>
      <c r="E36" s="51"/>
      <c r="F36" s="28"/>
      <c r="G36" s="29"/>
      <c r="H36" s="50">
        <f>SUM(H37:H39)</f>
        <v>140000</v>
      </c>
      <c r="I36" s="27">
        <f>SUM(I37:I39)</f>
        <v>140000</v>
      </c>
      <c r="J36" s="29">
        <f t="shared" si="1"/>
        <v>0</v>
      </c>
      <c r="K36" s="12"/>
    </row>
    <row r="37" spans="1:11" ht="131" customHeight="1" x14ac:dyDescent="0.35">
      <c r="A37" s="10" t="s">
        <v>10</v>
      </c>
      <c r="B37" s="21" t="s">
        <v>44</v>
      </c>
      <c r="C37" s="26">
        <v>30000</v>
      </c>
      <c r="D37" s="27">
        <v>0</v>
      </c>
      <c r="E37" s="51"/>
      <c r="F37" s="28"/>
      <c r="G37" s="29"/>
      <c r="H37" s="50">
        <v>30000</v>
      </c>
      <c r="I37" s="27">
        <f>H37</f>
        <v>30000</v>
      </c>
      <c r="J37" s="29">
        <f t="shared" si="1"/>
        <v>0</v>
      </c>
      <c r="K37" s="12" t="s">
        <v>82</v>
      </c>
    </row>
    <row r="38" spans="1:11" ht="200" customHeight="1" x14ac:dyDescent="0.35">
      <c r="A38" s="10" t="s">
        <v>11</v>
      </c>
      <c r="B38" s="21" t="s">
        <v>45</v>
      </c>
      <c r="C38" s="26">
        <v>10000</v>
      </c>
      <c r="D38" s="27">
        <v>0</v>
      </c>
      <c r="E38" s="51"/>
      <c r="F38" s="28"/>
      <c r="G38" s="29"/>
      <c r="H38" s="50">
        <v>10000</v>
      </c>
      <c r="I38" s="27">
        <f>SUM(D38,H38)</f>
        <v>10000</v>
      </c>
      <c r="J38" s="29">
        <f t="shared" si="1"/>
        <v>0</v>
      </c>
      <c r="K38" s="12" t="s">
        <v>75</v>
      </c>
    </row>
    <row r="39" spans="1:11" ht="157" customHeight="1" x14ac:dyDescent="0.35">
      <c r="A39" s="10" t="s">
        <v>8</v>
      </c>
      <c r="B39" s="21" t="s">
        <v>46</v>
      </c>
      <c r="C39" s="26">
        <v>100000</v>
      </c>
      <c r="D39" s="27">
        <v>0</v>
      </c>
      <c r="E39" s="50"/>
      <c r="F39" s="29"/>
      <c r="G39" s="29"/>
      <c r="H39" s="50">
        <v>100000</v>
      </c>
      <c r="I39" s="27">
        <f>H39</f>
        <v>100000</v>
      </c>
      <c r="J39" s="29">
        <f t="shared" si="1"/>
        <v>0</v>
      </c>
      <c r="K39" s="12" t="s">
        <v>87</v>
      </c>
    </row>
    <row r="40" spans="1:11" ht="23" x14ac:dyDescent="0.35">
      <c r="A40" s="10" t="s">
        <v>9</v>
      </c>
      <c r="B40" s="21" t="s">
        <v>47</v>
      </c>
      <c r="C40" s="32">
        <f>SUM(C41:C46)</f>
        <v>2100250</v>
      </c>
      <c r="D40" s="27">
        <f>SUM(D41:D46)</f>
        <v>462600</v>
      </c>
      <c r="E40" s="51"/>
      <c r="F40" s="28"/>
      <c r="G40" s="29"/>
      <c r="H40" s="50">
        <f>SUM(H41:H46)</f>
        <v>1619593</v>
      </c>
      <c r="I40" s="27">
        <f>SUM(I41:I46)</f>
        <v>2082193</v>
      </c>
      <c r="J40" s="29">
        <f t="shared" si="1"/>
        <v>18057</v>
      </c>
      <c r="K40" s="12"/>
    </row>
    <row r="41" spans="1:11" ht="245.5" customHeight="1" x14ac:dyDescent="0.35">
      <c r="A41" s="10" t="s">
        <v>10</v>
      </c>
      <c r="B41" s="21" t="s">
        <v>48</v>
      </c>
      <c r="C41" s="26">
        <v>1600000</v>
      </c>
      <c r="D41" s="31">
        <v>360000</v>
      </c>
      <c r="E41" s="51"/>
      <c r="F41" s="28"/>
      <c r="G41" s="29"/>
      <c r="H41" s="50">
        <v>1240000</v>
      </c>
      <c r="I41" s="27">
        <f>SUM(D41,H41)</f>
        <v>1600000</v>
      </c>
      <c r="J41" s="29">
        <f t="shared" si="1"/>
        <v>0</v>
      </c>
      <c r="K41" s="12" t="s">
        <v>86</v>
      </c>
    </row>
    <row r="42" spans="1:11" ht="409.5" customHeight="1" x14ac:dyDescent="0.35">
      <c r="A42" s="57" t="s">
        <v>11</v>
      </c>
      <c r="B42" s="60" t="s">
        <v>49</v>
      </c>
      <c r="C42" s="63">
        <v>140000</v>
      </c>
      <c r="D42" s="66" t="s">
        <v>68</v>
      </c>
      <c r="E42" s="69"/>
      <c r="F42" s="79"/>
      <c r="G42" s="82"/>
      <c r="H42" s="85">
        <v>140000</v>
      </c>
      <c r="I42" s="74">
        <f>SUM(D42,H42)</f>
        <v>140000</v>
      </c>
      <c r="J42" s="82">
        <f t="shared" si="1"/>
        <v>0</v>
      </c>
      <c r="K42" s="76" t="s">
        <v>79</v>
      </c>
    </row>
    <row r="43" spans="1:11" ht="409.6" customHeight="1" x14ac:dyDescent="0.35">
      <c r="A43" s="58"/>
      <c r="B43" s="61"/>
      <c r="C43" s="64"/>
      <c r="D43" s="67"/>
      <c r="E43" s="70"/>
      <c r="F43" s="80"/>
      <c r="G43" s="83"/>
      <c r="H43" s="86"/>
      <c r="I43" s="88"/>
      <c r="J43" s="83"/>
      <c r="K43" s="77"/>
    </row>
    <row r="44" spans="1:11" ht="409.6" customHeight="1" x14ac:dyDescent="0.35">
      <c r="A44" s="59"/>
      <c r="B44" s="62"/>
      <c r="C44" s="65"/>
      <c r="D44" s="68"/>
      <c r="E44" s="71"/>
      <c r="F44" s="81"/>
      <c r="G44" s="84"/>
      <c r="H44" s="87"/>
      <c r="I44" s="75"/>
      <c r="J44" s="84"/>
      <c r="K44" s="78"/>
    </row>
    <row r="45" spans="1:11" ht="228" customHeight="1" x14ac:dyDescent="0.35">
      <c r="A45" s="10" t="s">
        <v>8</v>
      </c>
      <c r="B45" s="21" t="s">
        <v>50</v>
      </c>
      <c r="C45" s="26">
        <v>304000</v>
      </c>
      <c r="D45" s="31">
        <v>102600</v>
      </c>
      <c r="E45" s="50"/>
      <c r="F45" s="29"/>
      <c r="G45" s="29"/>
      <c r="H45" s="50">
        <v>201400</v>
      </c>
      <c r="I45" s="27">
        <f>SUM(D45,H45)</f>
        <v>304000</v>
      </c>
      <c r="J45" s="29">
        <f t="shared" si="1"/>
        <v>0</v>
      </c>
      <c r="K45" s="12" t="s">
        <v>76</v>
      </c>
    </row>
    <row r="46" spans="1:11" ht="272" customHeight="1" x14ac:dyDescent="0.35">
      <c r="A46" s="10" t="s">
        <v>9</v>
      </c>
      <c r="B46" s="21" t="s">
        <v>51</v>
      </c>
      <c r="C46" s="26">
        <v>56250</v>
      </c>
      <c r="D46" s="33">
        <v>0</v>
      </c>
      <c r="E46" s="51"/>
      <c r="F46" s="34"/>
      <c r="G46" s="50"/>
      <c r="H46" s="50">
        <v>38193</v>
      </c>
      <c r="I46" s="27">
        <f>SUM(D46,H46)</f>
        <v>38193</v>
      </c>
      <c r="J46" s="29">
        <f t="shared" si="1"/>
        <v>18057</v>
      </c>
      <c r="K46" s="12" t="s">
        <v>78</v>
      </c>
    </row>
    <row r="47" spans="1:11" ht="23" x14ac:dyDescent="0.35">
      <c r="A47" s="10" t="s">
        <v>10</v>
      </c>
      <c r="B47" s="21" t="s">
        <v>52</v>
      </c>
      <c r="C47" s="32">
        <f>SUM(C48)</f>
        <v>184000</v>
      </c>
      <c r="D47" s="27">
        <f>SUM(D48)</f>
        <v>184000</v>
      </c>
      <c r="E47" s="51"/>
      <c r="F47" s="28"/>
      <c r="G47" s="29"/>
      <c r="H47" s="50">
        <v>0</v>
      </c>
      <c r="I47" s="27">
        <f>SUM(I48)</f>
        <v>184000</v>
      </c>
      <c r="J47" s="29">
        <f t="shared" si="1"/>
        <v>0</v>
      </c>
      <c r="K47" s="12"/>
    </row>
    <row r="48" spans="1:11" ht="233.15" customHeight="1" x14ac:dyDescent="0.35">
      <c r="A48" s="10" t="s">
        <v>11</v>
      </c>
      <c r="B48" s="21" t="s">
        <v>53</v>
      </c>
      <c r="C48" s="26">
        <v>184000</v>
      </c>
      <c r="D48" s="27">
        <v>184000</v>
      </c>
      <c r="E48" s="51"/>
      <c r="F48" s="28"/>
      <c r="G48" s="29"/>
      <c r="H48" s="50"/>
      <c r="I48" s="27">
        <f t="shared" si="2"/>
        <v>184000</v>
      </c>
      <c r="J48" s="29">
        <f t="shared" si="1"/>
        <v>0</v>
      </c>
      <c r="K48" s="12" t="s">
        <v>64</v>
      </c>
    </row>
    <row r="49" spans="1:11" ht="23" x14ac:dyDescent="0.35">
      <c r="A49" s="10" t="s">
        <v>8</v>
      </c>
      <c r="B49" s="21" t="s">
        <v>54</v>
      </c>
      <c r="C49" s="32">
        <f>SUM(C50:C52)</f>
        <v>208186</v>
      </c>
      <c r="D49" s="27">
        <f>SUM(D50:D52)</f>
        <v>0</v>
      </c>
      <c r="E49" s="50"/>
      <c r="F49" s="29"/>
      <c r="G49" s="29"/>
      <c r="H49" s="50">
        <f>SUM(H50:H52)</f>
        <v>208186</v>
      </c>
      <c r="I49" s="27">
        <f>SUM(I50:I52)</f>
        <v>208186</v>
      </c>
      <c r="J49" s="29">
        <f>C49-I49</f>
        <v>0</v>
      </c>
      <c r="K49" s="12"/>
    </row>
    <row r="50" spans="1:11" ht="147" customHeight="1" x14ac:dyDescent="0.35">
      <c r="A50" s="10" t="s">
        <v>9</v>
      </c>
      <c r="B50" s="21" t="s">
        <v>55</v>
      </c>
      <c r="C50" s="26">
        <v>43186</v>
      </c>
      <c r="D50" s="27">
        <v>0</v>
      </c>
      <c r="E50" s="51"/>
      <c r="F50" s="28"/>
      <c r="G50" s="29"/>
      <c r="H50" s="50">
        <v>43186</v>
      </c>
      <c r="I50" s="27">
        <f>H50</f>
        <v>43186</v>
      </c>
      <c r="J50" s="29"/>
      <c r="K50" s="12" t="s">
        <v>90</v>
      </c>
    </row>
    <row r="51" spans="1:11" ht="135" customHeight="1" x14ac:dyDescent="0.35">
      <c r="A51" s="10" t="s">
        <v>10</v>
      </c>
      <c r="B51" s="21" t="s">
        <v>56</v>
      </c>
      <c r="C51" s="26">
        <v>125000</v>
      </c>
      <c r="D51" s="27">
        <v>0</v>
      </c>
      <c r="E51" s="51"/>
      <c r="F51" s="28"/>
      <c r="G51" s="29"/>
      <c r="H51" s="50">
        <v>125000</v>
      </c>
      <c r="I51" s="27">
        <f>H51</f>
        <v>125000</v>
      </c>
      <c r="J51" s="29">
        <f t="shared" si="1"/>
        <v>0</v>
      </c>
      <c r="K51" s="12" t="s">
        <v>85</v>
      </c>
    </row>
    <row r="52" spans="1:11" ht="196" customHeight="1" x14ac:dyDescent="0.35">
      <c r="A52" s="10" t="s">
        <v>11</v>
      </c>
      <c r="B52" s="22" t="s">
        <v>57</v>
      </c>
      <c r="C52" s="26">
        <v>40000</v>
      </c>
      <c r="D52" s="27">
        <v>0</v>
      </c>
      <c r="E52" s="51"/>
      <c r="F52" s="28"/>
      <c r="G52" s="29"/>
      <c r="H52" s="50">
        <v>40000</v>
      </c>
      <c r="I52" s="27">
        <f>SUM(D52,H52)</f>
        <v>40000</v>
      </c>
      <c r="J52" s="29">
        <f t="shared" si="1"/>
        <v>0</v>
      </c>
      <c r="K52" s="12" t="s">
        <v>77</v>
      </c>
    </row>
    <row r="53" spans="1:11" ht="48.65" customHeight="1" x14ac:dyDescent="0.35">
      <c r="A53" s="10"/>
      <c r="B53" s="23" t="s">
        <v>12</v>
      </c>
      <c r="C53" s="35">
        <f t="shared" ref="C53:H53" si="4">C11+C26</f>
        <v>4499084</v>
      </c>
      <c r="D53" s="24">
        <f t="shared" si="4"/>
        <v>1197151.9100000001</v>
      </c>
      <c r="E53" s="49">
        <f t="shared" si="4"/>
        <v>0</v>
      </c>
      <c r="F53" s="24">
        <f t="shared" si="4"/>
        <v>0</v>
      </c>
      <c r="G53" s="24">
        <f t="shared" si="4"/>
        <v>0</v>
      </c>
      <c r="H53" s="49">
        <f t="shared" si="4"/>
        <v>3145568.22</v>
      </c>
      <c r="I53" s="24">
        <f>SUM(I11,I26)</f>
        <v>4342720.13</v>
      </c>
      <c r="J53" s="24">
        <f>C53-I53</f>
        <v>156363.87000000011</v>
      </c>
      <c r="K53" s="11"/>
    </row>
    <row r="54" spans="1:11" ht="21" x14ac:dyDescent="0.5">
      <c r="A54" s="2"/>
      <c r="B54" s="13"/>
      <c r="C54" s="2"/>
      <c r="D54" s="2"/>
      <c r="E54" s="47"/>
      <c r="F54" s="2"/>
      <c r="G54" s="2"/>
      <c r="H54" s="47"/>
      <c r="I54" s="2"/>
      <c r="J54" s="2"/>
      <c r="K54" s="2"/>
    </row>
    <row r="55" spans="1:11" ht="23.5" x14ac:dyDescent="0.55000000000000004">
      <c r="A55" s="14" t="s">
        <v>13</v>
      </c>
      <c r="B55" s="15"/>
      <c r="C55" s="15"/>
      <c r="D55" s="16" t="s">
        <v>61</v>
      </c>
      <c r="E55" s="47"/>
      <c r="F55" s="2"/>
      <c r="G55" s="2"/>
      <c r="H55" s="47"/>
      <c r="I55" s="2"/>
      <c r="J55" s="2"/>
      <c r="K55" s="2"/>
    </row>
    <row r="56" spans="1:11" ht="23.5" x14ac:dyDescent="0.55000000000000004">
      <c r="A56" s="15"/>
      <c r="B56" s="15"/>
      <c r="C56" s="15"/>
      <c r="D56" s="15"/>
      <c r="E56" s="47"/>
      <c r="F56" s="2"/>
      <c r="G56" s="2"/>
      <c r="H56" s="47"/>
      <c r="I56" s="2"/>
      <c r="J56" s="2"/>
      <c r="K56" s="2"/>
    </row>
    <row r="57" spans="1:11" ht="23.5" x14ac:dyDescent="0.55000000000000004">
      <c r="A57" s="15"/>
      <c r="B57" s="17"/>
      <c r="C57" s="15"/>
      <c r="D57" s="15"/>
      <c r="E57" s="47"/>
      <c r="F57" s="2"/>
      <c r="G57" s="2"/>
      <c r="H57" s="47"/>
      <c r="I57" s="2"/>
      <c r="J57" s="56"/>
      <c r="K57" s="2"/>
    </row>
    <row r="58" spans="1:11" ht="23.5" x14ac:dyDescent="0.55000000000000004">
      <c r="A58" s="14" t="s">
        <v>14</v>
      </c>
      <c r="B58" s="15"/>
      <c r="C58" s="15"/>
      <c r="D58" s="16" t="s">
        <v>62</v>
      </c>
      <c r="E58" s="47"/>
      <c r="F58" s="2"/>
      <c r="G58" s="2"/>
      <c r="H58" s="47"/>
      <c r="I58" s="2"/>
      <c r="J58" s="56"/>
      <c r="K58" s="2"/>
    </row>
    <row r="59" spans="1:11" ht="23.5" x14ac:dyDescent="0.55000000000000004">
      <c r="A59" s="15"/>
      <c r="B59" s="15"/>
      <c r="C59" s="15"/>
      <c r="D59" s="15"/>
      <c r="E59" s="47"/>
      <c r="F59" s="2"/>
      <c r="G59" s="2"/>
      <c r="H59" s="47"/>
      <c r="I59" s="2"/>
      <c r="J59" s="2"/>
      <c r="K59" s="2"/>
    </row>
    <row r="60" spans="1:11" ht="23.5" x14ac:dyDescent="0.55000000000000004">
      <c r="A60" s="14" t="s">
        <v>15</v>
      </c>
      <c r="B60" s="15"/>
      <c r="C60" s="15"/>
      <c r="D60" s="15"/>
      <c r="E60" s="47"/>
      <c r="F60" s="2"/>
      <c r="G60" s="2"/>
      <c r="H60" s="47"/>
      <c r="I60" s="2"/>
      <c r="J60" s="2"/>
      <c r="K60" s="2"/>
    </row>
    <row r="61" spans="1:11" ht="23.5" x14ac:dyDescent="0.55000000000000004">
      <c r="A61" s="15"/>
      <c r="B61" s="17"/>
      <c r="C61" s="15"/>
      <c r="D61" s="15"/>
      <c r="E61" s="47"/>
      <c r="F61" s="2"/>
      <c r="G61" s="2"/>
      <c r="H61" s="47"/>
      <c r="I61" s="2"/>
      <c r="J61" s="2"/>
      <c r="K61" s="2"/>
    </row>
    <row r="62" spans="1:11" ht="23.5" x14ac:dyDescent="0.55000000000000004">
      <c r="A62" s="14" t="s">
        <v>16</v>
      </c>
      <c r="B62" s="15"/>
      <c r="C62" s="15"/>
      <c r="D62" s="15"/>
      <c r="E62" s="47"/>
      <c r="F62" s="2"/>
      <c r="G62" s="2"/>
      <c r="H62" s="47"/>
      <c r="I62" s="2"/>
      <c r="J62" s="2"/>
      <c r="K62" s="2"/>
    </row>
    <row r="63" spans="1:11" ht="23.5" x14ac:dyDescent="0.55000000000000004">
      <c r="A63" s="15"/>
      <c r="B63" s="14" t="s">
        <v>17</v>
      </c>
      <c r="C63" s="15"/>
      <c r="D63" s="15"/>
      <c r="E63" s="47"/>
      <c r="F63" s="2"/>
      <c r="G63" s="2"/>
      <c r="H63" s="47"/>
      <c r="I63" s="2"/>
      <c r="J63" s="2"/>
      <c r="K63" s="2"/>
    </row>
    <row r="64" spans="1:11" ht="23.5" x14ac:dyDescent="0.55000000000000004">
      <c r="A64" s="18" t="s">
        <v>18</v>
      </c>
      <c r="B64" s="15"/>
      <c r="C64" s="15"/>
      <c r="D64" s="15"/>
      <c r="E64" s="47"/>
      <c r="F64" s="2"/>
      <c r="G64" s="2"/>
      <c r="H64" s="47"/>
      <c r="I64" s="2"/>
      <c r="J64" s="2"/>
      <c r="K64" s="2"/>
    </row>
  </sheetData>
  <mergeCells count="48">
    <mergeCell ref="A4:K4"/>
    <mergeCell ref="A2:K2"/>
    <mergeCell ref="A6:K6"/>
    <mergeCell ref="A7:K7"/>
    <mergeCell ref="A8:K8"/>
    <mergeCell ref="K13:K15"/>
    <mergeCell ref="A13:A14"/>
    <mergeCell ref="D13:D15"/>
    <mergeCell ref="B13:B15"/>
    <mergeCell ref="C13:C15"/>
    <mergeCell ref="E13:E15"/>
    <mergeCell ref="F13:F15"/>
    <mergeCell ref="G13:G15"/>
    <mergeCell ref="H13:H15"/>
    <mergeCell ref="I13:I15"/>
    <mergeCell ref="J13:J15"/>
    <mergeCell ref="K16:K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42:K44"/>
    <mergeCell ref="F42:F44"/>
    <mergeCell ref="G42:G44"/>
    <mergeCell ref="H42:H44"/>
    <mergeCell ref="K21:K22"/>
    <mergeCell ref="F21:F22"/>
    <mergeCell ref="G21:G22"/>
    <mergeCell ref="H21:H22"/>
    <mergeCell ref="I21:I22"/>
    <mergeCell ref="J21:J22"/>
    <mergeCell ref="I42:I44"/>
    <mergeCell ref="J42:J44"/>
    <mergeCell ref="A21:A22"/>
    <mergeCell ref="B21:B22"/>
    <mergeCell ref="C21:C22"/>
    <mergeCell ref="D21:D22"/>
    <mergeCell ref="E21:E22"/>
    <mergeCell ref="A42:A44"/>
    <mergeCell ref="B42:B44"/>
    <mergeCell ref="C42:C44"/>
    <mergeCell ref="D42:D44"/>
    <mergeCell ref="E42:E44"/>
  </mergeCells>
  <pageMargins left="0.7" right="0.7" top="0.75" bottom="0.75" header="0.3" footer="0.3"/>
  <pageSetup paperSize="9" scale="39" fitToHeight="0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Лист1!_Hlk32248595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2023-12-04T07:14:43Z</cp:lastPrinted>
  <dcterms:created xsi:type="dcterms:W3CDTF">2021-01-28T05:20:39Z</dcterms:created>
  <dcterms:modified xsi:type="dcterms:W3CDTF">2023-12-04T08:23:05Z</dcterms:modified>
</cp:coreProperties>
</file>