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86CA763-A182-4B00-8D11-CE68BB57DB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22" i="1" l="1"/>
  <c r="I22" i="1"/>
  <c r="H59" i="1"/>
  <c r="I59" i="1"/>
  <c r="J33" i="1"/>
  <c r="J34" i="1"/>
  <c r="J35" i="1"/>
  <c r="J37" i="1"/>
  <c r="J31" i="1"/>
  <c r="J30" i="1"/>
  <c r="I33" i="1"/>
  <c r="I34" i="1"/>
  <c r="I35" i="1"/>
  <c r="I37" i="1"/>
  <c r="I31" i="1"/>
  <c r="I12" i="1"/>
  <c r="I30" i="1"/>
  <c r="H31" i="1"/>
  <c r="C46" i="1"/>
  <c r="C31" i="1"/>
  <c r="H55" i="1"/>
  <c r="H53" i="1"/>
  <c r="H49" i="1"/>
  <c r="H46" i="1"/>
  <c r="H42" i="1"/>
  <c r="H41" i="1"/>
  <c r="H38" i="1"/>
  <c r="H26" i="1"/>
  <c r="H23" i="1"/>
  <c r="H18" i="1"/>
  <c r="H11" i="1"/>
  <c r="F11" i="1"/>
  <c r="F55" i="1"/>
  <c r="F42" i="1"/>
  <c r="F53" i="1"/>
  <c r="F46" i="1"/>
  <c r="F49" i="1"/>
  <c r="E41" i="1"/>
  <c r="D41" i="1"/>
  <c r="F38" i="1"/>
  <c r="F26" i="1"/>
  <c r="F23" i="1"/>
  <c r="E23" i="1"/>
  <c r="F18" i="1"/>
  <c r="E55" i="1"/>
  <c r="E26" i="1"/>
  <c r="D26" i="1"/>
  <c r="E18" i="1"/>
  <c r="E11" i="1"/>
  <c r="E10" i="1" s="1"/>
  <c r="D11" i="1"/>
  <c r="I14" i="1"/>
  <c r="J14" i="1" s="1"/>
  <c r="D38" i="1"/>
  <c r="D55" i="1"/>
  <c r="D23" i="1"/>
  <c r="I21" i="1"/>
  <c r="J21" i="1" s="1"/>
  <c r="D20" i="1"/>
  <c r="I20" i="1" s="1"/>
  <c r="D18" i="1"/>
  <c r="C41" i="1"/>
  <c r="C11" i="1"/>
  <c r="C10" i="1" s="1"/>
  <c r="C55" i="1"/>
  <c r="C49" i="1"/>
  <c r="C42" i="1"/>
  <c r="C38" i="1"/>
  <c r="C26" i="1"/>
  <c r="C23" i="1"/>
  <c r="C20" i="1"/>
  <c r="C18" i="1"/>
  <c r="C22" i="1" l="1"/>
  <c r="J22" i="1" s="1"/>
  <c r="H10" i="1"/>
  <c r="D10" i="1"/>
  <c r="J20" i="1"/>
  <c r="F41" i="1"/>
  <c r="I41" i="1" s="1"/>
  <c r="J41" i="1" s="1"/>
  <c r="D22" i="1"/>
  <c r="D59" i="1" s="1"/>
  <c r="F22" i="1"/>
  <c r="E22" i="1"/>
  <c r="E59" i="1" s="1"/>
  <c r="F10" i="1"/>
  <c r="I10" i="1" s="1"/>
  <c r="I11" i="1"/>
  <c r="J11" i="1" s="1"/>
  <c r="I54" i="1"/>
  <c r="J54" i="1" s="1"/>
  <c r="I56" i="1"/>
  <c r="J56" i="1" s="1"/>
  <c r="I57" i="1"/>
  <c r="J57" i="1" s="1"/>
  <c r="I58" i="1"/>
  <c r="J58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C59" i="1" l="1"/>
  <c r="F59" i="1"/>
  <c r="I55" i="1"/>
  <c r="J55" i="1" s="1"/>
  <c r="I25" i="1"/>
  <c r="J25" i="1" s="1"/>
  <c r="I27" i="1"/>
  <c r="J27" i="1" s="1"/>
  <c r="I28" i="1"/>
  <c r="J28" i="1" s="1"/>
  <c r="I39" i="1"/>
  <c r="J39" i="1" s="1"/>
  <c r="I40" i="1"/>
  <c r="J40" i="1" s="1"/>
  <c r="I42" i="1"/>
  <c r="J42" i="1" s="1"/>
  <c r="I43" i="1"/>
  <c r="J43" i="1" s="1"/>
  <c r="I44" i="1"/>
  <c r="J44" i="1" s="1"/>
  <c r="I45" i="1"/>
  <c r="J45" i="1" s="1"/>
  <c r="I46" i="1"/>
  <c r="J46" i="1" s="1"/>
  <c r="I19" i="1"/>
  <c r="J19" i="1" s="1"/>
  <c r="I17" i="1"/>
  <c r="J17" i="1" s="1"/>
  <c r="J10" i="1"/>
  <c r="I38" i="1"/>
  <c r="J38" i="1" s="1"/>
  <c r="I29" i="1"/>
  <c r="J29" i="1" s="1"/>
  <c r="I26" i="1"/>
  <c r="J26" i="1" s="1"/>
  <c r="I16" i="1"/>
  <c r="J16" i="1" s="1"/>
  <c r="I15" i="1"/>
  <c r="J15" i="1" s="1"/>
  <c r="I13" i="1"/>
  <c r="J13" i="1" s="1"/>
  <c r="J12" i="1"/>
  <c r="I18" i="1" l="1"/>
  <c r="J18" i="1" s="1"/>
  <c r="I24" i="1"/>
  <c r="J24" i="1" s="1"/>
  <c r="I23" i="1" l="1"/>
  <c r="J23" i="1" l="1"/>
  <c r="J59" i="1"/>
</calcChain>
</file>

<file path=xl/sharedStrings.xml><?xml version="1.0" encoding="utf-8"?>
<sst xmlns="http://schemas.openxmlformats.org/spreadsheetml/2006/main" count="88" uniqueCount="72">
  <si>
    <t>№</t>
  </si>
  <si>
    <t>Статьи  расходов</t>
  </si>
  <si>
    <t>Смета расходов</t>
  </si>
  <si>
    <t>Промежуточный
отчет №1</t>
  </si>
  <si>
    <t>Промежуточный
отчет №2</t>
  </si>
  <si>
    <t>Промежуточный
отчет №3</t>
  </si>
  <si>
    <t>Промежуточный
отчет №4</t>
  </si>
  <si>
    <t>Заключительный
Отчет</t>
  </si>
  <si>
    <t>Остаток
(2-8)</t>
  </si>
  <si>
    <t>Контрагент,
дата и
назначения
платежа</t>
  </si>
  <si>
    <t>Административные расходы:</t>
  </si>
  <si>
    <t>Заработная плата, в том числе:</t>
  </si>
  <si>
    <t>Социальный налог и социальные отчисления</t>
  </si>
  <si>
    <t>Обязательное социальное медицинское страхование</t>
  </si>
  <si>
    <t>Банковские услуги</t>
  </si>
  <si>
    <t>Прямые расходы:</t>
  </si>
  <si>
    <t>ИТОГО:</t>
  </si>
  <si>
    <t>Руководитель проекта</t>
  </si>
  <si>
    <t>Расходные материалы, приобретение товаров, необходимых для обслуживания и содержания основных средств и другие запасы, в том числе:</t>
  </si>
  <si>
    <t>Канцелярские товары для офиса</t>
  </si>
  <si>
    <t xml:space="preserve">Менеджер проекта </t>
  </si>
  <si>
    <t>Координатор проекта</t>
  </si>
  <si>
    <t>SMM-специалист</t>
  </si>
  <si>
    <t>Расходы на служебные командировки, в том числе:</t>
  </si>
  <si>
    <t>Представительские расходы, в том числе:</t>
  </si>
  <si>
    <r>
      <t xml:space="preserve">Грантополучатель: </t>
    </r>
    <r>
      <rPr>
        <sz val="12"/>
        <color theme="1"/>
        <rFont val="Calibri"/>
        <family val="2"/>
        <charset val="204"/>
        <scheme val="minor"/>
      </rPr>
      <t>Общественное объединение "Корган-М"</t>
    </r>
  </si>
  <si>
    <t xml:space="preserve"> Сумма
(3+4+5+6+7)</t>
  </si>
  <si>
    <t>Руководитель организации__________________Киргизбаева Д.У.</t>
  </si>
  <si>
    <t>Бухгалтер организации ____________________Гитман М.С.</t>
  </si>
  <si>
    <t>Бухгалтер</t>
  </si>
  <si>
    <t>Материально-техническое обеспечение</t>
  </si>
  <si>
    <t>Расходы по оплате работ и услуг, оказываемых юридическими и физическими лицами, в том числе:</t>
  </si>
  <si>
    <t>Мероприятие 1.1 Обеспечение функционирования канала консультирования по психологическим, социально-правовым и иным вопросам посредством автоматизированного Telegram-бота и телефону доверия</t>
  </si>
  <si>
    <t>Психолог</t>
  </si>
  <si>
    <t>Юрист</t>
  </si>
  <si>
    <t>Социальный работник</t>
  </si>
  <si>
    <t>Дефектолог</t>
  </si>
  <si>
    <t>Мероприятие 2.1 Проведение серии онлайн-семинаров для родителей детей с инвалидностью по темам: «Права и льготы детей с инвалидностью в Казахстане. Возможные методы реабилитации, абилитации, развития и социализации ребенка с инвалидностью в общество»</t>
  </si>
  <si>
    <t>гонорар спикеру по правовым вопросам</t>
  </si>
  <si>
    <t>гонорар спикеру по коррекционным вопросам</t>
  </si>
  <si>
    <t>Мероприятие 2.2 Организация оффлайн тренинга для тренеров (ТОТ) для родителей детей с инвалидностью с фокусом на права человека по направлениям: «Работа с открытыми данными», «Взаимодействие с государственными ведомствами через электронные порталы и сайты», «Методы разработки онлайн-опросов, петиций, коллективных запросов и обращений»</t>
  </si>
  <si>
    <t>суточные (2 чел.*4 дня*2 МРП)</t>
  </si>
  <si>
    <t>проживание (2 чел.*3 дня*18000/сут)</t>
  </si>
  <si>
    <t>проезд (2 чел*2 раз)</t>
  </si>
  <si>
    <t>Возмещение расходов участникам из регионов, в том числе:</t>
  </si>
  <si>
    <t>проживание (22 чел.*3 дня*18000/сут)</t>
  </si>
  <si>
    <t>проезд (22 чел*1 раз)</t>
  </si>
  <si>
    <t>кофе-брейк (24 чел*2 500 тг)</t>
  </si>
  <si>
    <t>обед (24 чел *4 000 тг)</t>
  </si>
  <si>
    <t>аренда зала (2 дня – на 25 человек)</t>
  </si>
  <si>
    <t>Услуги привлеченных специалистов, в том числе:</t>
  </si>
  <si>
    <t>Мероприятие 4.1 Осуществление выездов специалистов проекта в ряд регионов с наибольшей распространенностью инвалидности. Сбор предложений и рекомендаций по внесению изменений в НПА по созданию благоприятных условий для детей и семей, воспитывающих детей с инвалидностью в Казахстане</t>
  </si>
  <si>
    <t>Суточные (2 чел *3дня*2 МРП)</t>
  </si>
  <si>
    <t>Проживание (2чел*3дня*18 000/сут)</t>
  </si>
  <si>
    <t>Проезд (40000*2р*2чел)</t>
  </si>
  <si>
    <r>
      <t xml:space="preserve">Тема гранта: </t>
    </r>
    <r>
      <rPr>
        <sz val="12"/>
        <color theme="1"/>
        <rFont val="Calibri"/>
        <family val="2"/>
        <charset val="204"/>
        <scheme val="minor"/>
      </rPr>
      <t>Социальная и психологическая поддержка семей с детьми-инвалидами и с ограниченными возможностями</t>
    </r>
  </si>
  <si>
    <r>
      <t xml:space="preserve">Сумма гранта: </t>
    </r>
    <r>
      <rPr>
        <sz val="12"/>
        <color theme="1"/>
        <rFont val="Calibri"/>
        <family val="2"/>
        <charset val="204"/>
        <scheme val="minor"/>
      </rPr>
      <t>21 674 228 (Двадцать один миллион шестьсот семьдесят четыре тысячи двести двадцать восемь) тенге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</si>
  <si>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5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Договору о предоставлении гранта №37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«15»  марта 2023 года</t>
  </si>
  <si>
    <t>Методом начисления</t>
  </si>
  <si>
    <t>Гонорар тренерам</t>
  </si>
  <si>
    <t xml:space="preserve">ТОО "ВиМ инжиниринг", ПП №121 от 24.11.2023 г. </t>
  </si>
  <si>
    <t>Выписка банка с 19.10.2023 по 24.11.2023 г.</t>
  </si>
  <si>
    <t>РПВ, табель за ноябрь (методом начисления)</t>
  </si>
  <si>
    <t>РПВ, табель за ноябрь-декабрь (методом начисления)</t>
  </si>
  <si>
    <t>Ноябрь-декабрь (методом начисления)</t>
  </si>
  <si>
    <t>АВР за ноябрь-декабрь (методом начисления)</t>
  </si>
  <si>
    <t>Мероприятие 1.4. Фасилитационная сессия "Формирование базовых навыков по социальному, психологическому, мотивационному консультированию и сопровождению семей, воспитывающих детей с инвалидностью у студентов психолого-педагогических и коррекционных специальностей"</t>
  </si>
  <si>
    <t>Кофе-брейк (54 чел.*2500 тг.)</t>
  </si>
  <si>
    <t>Обед (54 чел.*4000 тг.)</t>
  </si>
  <si>
    <t>Мерч участникам (брендированная папка, ручка, блокнот)</t>
  </si>
  <si>
    <t xml:space="preserve">ЗАКЛЮЧИТЕЛЬНЫЙ
ОТЧЕТ О РАСХОДОВАНИИ ДЕНЕЖНЫХ СРЕДСТВ*
</t>
  </si>
  <si>
    <t>Ноутбук, МФУ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</si>
</sst>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3" borderId="1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2" fillId="0" borderId="1" xfId="0" applyFont="1" applyBorder="1"/>
    <xf numFmtId="0" fontId="2" fillId="0" borderId="0" xfId="0" applyFont="1"/>
    <xf numFmtId="3" fontId="6" fillId="0" borderId="0" xfId="0" applyNumberFormat="1" applyFont="1"/>
    <xf numFmtId="0" fontId="6" fillId="0" borderId="0" xfId="0" applyFont="1"/>
    <xf numFmtId="0" fontId="2" fillId="0" borderId="2" xfId="0" applyFont="1" applyBorder="1"/>
    <xf numFmtId="0" fontId="0" fillId="3" borderId="0" xfId="0" applyFill="1"/>
    <xf numFmtId="0" fontId="6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6" fillId="0" borderId="1" xfId="0" applyNumberFormat="1" applyFont="1" applyBorder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3" fontId="6" fillId="3" borderId="1" xfId="0" applyNumberFormat="1" applyFont="1" applyFill="1" applyBorder="1"/>
    <xf numFmtId="3" fontId="6" fillId="0" borderId="1" xfId="0" applyNumberFormat="1" applyFont="1" applyBorder="1" applyAlignment="1">
      <alignment horizontal="right"/>
    </xf>
    <xf numFmtId="4" fontId="2" fillId="3" borderId="1" xfId="0" applyNumberFormat="1" applyFont="1" applyFill="1" applyBorder="1"/>
    <xf numFmtId="4" fontId="2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64"/>
  <sheetViews>
    <sheetView tabSelected="1" topLeftCell="A4" zoomScaleNormal="100" workbookViewId="0">
      <selection activeCell="B19" sqref="B19"/>
    </sheetView>
  </sheetViews>
  <sheetFormatPr defaultRowHeight="15" x14ac:dyDescent="0.25"/>
  <cols>
    <col min="1" max="1" width="4.5703125" customWidth="1"/>
    <col min="2" max="2" width="49.28515625" customWidth="1"/>
    <col min="3" max="3" width="16.7109375" style="3" customWidth="1"/>
    <col min="4" max="4" width="14.28515625" customWidth="1"/>
    <col min="5" max="5" width="13.42578125" customWidth="1"/>
    <col min="6" max="6" width="13.28515625" customWidth="1"/>
    <col min="7" max="7" width="12.7109375" customWidth="1"/>
    <col min="8" max="8" width="14.140625" customWidth="1"/>
    <col min="9" max="9" width="14" customWidth="1"/>
    <col min="10" max="10" width="14.42578125" customWidth="1"/>
    <col min="11" max="11" width="36.28515625" customWidth="1"/>
  </cols>
  <sheetData>
    <row r="2" spans="1:12" ht="46.5" customHeight="1" x14ac:dyDescent="0.25">
      <c r="A2" s="32" t="s">
        <v>57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50.25" customHeight="1" x14ac:dyDescent="0.25">
      <c r="A3" s="33" t="s">
        <v>70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5" spans="1:12" ht="15.75" x14ac:dyDescent="0.25">
      <c r="A5" s="34" t="s">
        <v>25</v>
      </c>
      <c r="B5" s="34"/>
      <c r="C5" s="34"/>
      <c r="D5" s="34"/>
      <c r="E5" s="34"/>
      <c r="F5" s="34"/>
    </row>
    <row r="6" spans="1:12" ht="15.75" x14ac:dyDescent="0.25">
      <c r="A6" s="11" t="s">
        <v>55</v>
      </c>
      <c r="B6" s="11"/>
      <c r="C6" s="12"/>
      <c r="D6" s="13"/>
      <c r="E6" s="13"/>
      <c r="F6" s="13"/>
    </row>
    <row r="7" spans="1:12" ht="15.75" x14ac:dyDescent="0.25">
      <c r="A7" s="14" t="s">
        <v>56</v>
      </c>
      <c r="B7" s="14"/>
      <c r="C7" s="14"/>
      <c r="D7" s="14"/>
      <c r="E7" s="14"/>
      <c r="F7" s="14"/>
    </row>
    <row r="8" spans="1:12" s="2" customFormat="1" ht="63" x14ac:dyDescent="0.25">
      <c r="A8" s="44" t="s">
        <v>0</v>
      </c>
      <c r="B8" s="45" t="s">
        <v>1</v>
      </c>
      <c r="C8" s="46" t="s">
        <v>2</v>
      </c>
      <c r="D8" s="45" t="s">
        <v>3</v>
      </c>
      <c r="E8" s="45" t="s">
        <v>4</v>
      </c>
      <c r="F8" s="45" t="s">
        <v>5</v>
      </c>
      <c r="G8" s="45" t="s">
        <v>6</v>
      </c>
      <c r="H8" s="45" t="s">
        <v>7</v>
      </c>
      <c r="I8" s="45" t="s">
        <v>26</v>
      </c>
      <c r="J8" s="45" t="s">
        <v>8</v>
      </c>
      <c r="K8" s="45" t="s">
        <v>9</v>
      </c>
    </row>
    <row r="9" spans="1:12" x14ac:dyDescent="0.25">
      <c r="A9" s="1"/>
      <c r="B9" s="19">
        <v>1</v>
      </c>
      <c r="C9" s="20">
        <v>2</v>
      </c>
      <c r="D9" s="19">
        <v>3</v>
      </c>
      <c r="E9" s="19">
        <v>4</v>
      </c>
      <c r="F9" s="19">
        <v>5</v>
      </c>
      <c r="G9" s="19">
        <v>6</v>
      </c>
      <c r="H9" s="19">
        <v>7</v>
      </c>
      <c r="I9" s="19">
        <v>8</v>
      </c>
      <c r="J9" s="19">
        <v>9</v>
      </c>
      <c r="K9" s="19">
        <v>7</v>
      </c>
    </row>
    <row r="10" spans="1:12" ht="15.75" x14ac:dyDescent="0.25">
      <c r="A10" s="35">
        <v>1</v>
      </c>
      <c r="B10" s="36" t="s">
        <v>10</v>
      </c>
      <c r="C10" s="37">
        <f>C11+C15+C16+C17+C18</f>
        <v>6296527</v>
      </c>
      <c r="D10" s="37">
        <f>D11+D15+D16+D17+D18</f>
        <v>1238086.97</v>
      </c>
      <c r="E10" s="37">
        <f>E11+E15+E16+E17+E18</f>
        <v>2480426</v>
      </c>
      <c r="F10" s="37">
        <f>F11+F15+F16+F17+F18</f>
        <v>1232335.6399999999</v>
      </c>
      <c r="G10" s="37"/>
      <c r="H10" s="37">
        <f>H11+H15+H16+H17+H18</f>
        <v>1345678.39</v>
      </c>
      <c r="I10" s="37">
        <f>D10+E10+F10+G10+H10</f>
        <v>6296526.9999999991</v>
      </c>
      <c r="J10" s="37">
        <f>C10-I10</f>
        <v>0</v>
      </c>
      <c r="K10" s="40"/>
    </row>
    <row r="11" spans="1:12" ht="15.75" x14ac:dyDescent="0.25">
      <c r="A11" s="6"/>
      <c r="B11" s="5" t="s">
        <v>11</v>
      </c>
      <c r="C11" s="23">
        <f>C12+C13+C14</f>
        <v>5343156</v>
      </c>
      <c r="D11" s="23">
        <f>D12+D13+D14</f>
        <v>1023156</v>
      </c>
      <c r="E11" s="23">
        <f>E12+E13+E14</f>
        <v>2160000</v>
      </c>
      <c r="F11" s="23">
        <f>F12+F13+F14</f>
        <v>1080000</v>
      </c>
      <c r="G11" s="23"/>
      <c r="H11" s="23">
        <f>H12+H13+H14</f>
        <v>1080000</v>
      </c>
      <c r="I11" s="17">
        <f>D11+E11+F11+G11+H11</f>
        <v>5343156</v>
      </c>
      <c r="J11" s="17">
        <f t="shared" ref="J11:J58" si="0">C11-I11</f>
        <v>0</v>
      </c>
      <c r="K11" s="21"/>
    </row>
    <row r="12" spans="1:12" ht="35.25" customHeight="1" x14ac:dyDescent="0.25">
      <c r="A12" s="6"/>
      <c r="B12" s="6" t="s">
        <v>17</v>
      </c>
      <c r="C12" s="24">
        <v>1978947</v>
      </c>
      <c r="D12" s="8">
        <v>378947</v>
      </c>
      <c r="E12" s="9">
        <v>800000</v>
      </c>
      <c r="F12" s="9">
        <v>400000</v>
      </c>
      <c r="G12" s="9"/>
      <c r="H12" s="9">
        <v>400000</v>
      </c>
      <c r="I12" s="9">
        <f>D12+E12+F12+G12+H12</f>
        <v>1978947</v>
      </c>
      <c r="J12" s="18">
        <f t="shared" si="0"/>
        <v>0</v>
      </c>
      <c r="K12" s="31" t="s">
        <v>62</v>
      </c>
    </row>
    <row r="13" spans="1:12" ht="40.5" customHeight="1" x14ac:dyDescent="0.25">
      <c r="A13" s="6"/>
      <c r="B13" s="6" t="s">
        <v>21</v>
      </c>
      <c r="C13" s="24">
        <v>1583157</v>
      </c>
      <c r="D13" s="8">
        <v>303157</v>
      </c>
      <c r="E13" s="9">
        <v>640000</v>
      </c>
      <c r="F13" s="9">
        <v>320000</v>
      </c>
      <c r="G13" s="9"/>
      <c r="H13" s="9">
        <v>320000</v>
      </c>
      <c r="I13" s="9">
        <f t="shared" ref="I13:I58" si="1">D13+E13+F13+G13+H13</f>
        <v>1583157</v>
      </c>
      <c r="J13" s="18">
        <f t="shared" si="0"/>
        <v>0</v>
      </c>
      <c r="K13" s="31" t="s">
        <v>63</v>
      </c>
    </row>
    <row r="14" spans="1:12" ht="38.25" customHeight="1" x14ac:dyDescent="0.25">
      <c r="A14" s="6"/>
      <c r="B14" s="6" t="s">
        <v>29</v>
      </c>
      <c r="C14" s="24">
        <v>1781052</v>
      </c>
      <c r="D14" s="8">
        <v>341052</v>
      </c>
      <c r="E14" s="9">
        <v>720000</v>
      </c>
      <c r="F14" s="9">
        <v>360000</v>
      </c>
      <c r="G14" s="9"/>
      <c r="H14" s="9">
        <v>360000</v>
      </c>
      <c r="I14" s="9">
        <f t="shared" si="1"/>
        <v>1781052</v>
      </c>
      <c r="J14" s="18">
        <f t="shared" si="0"/>
        <v>0</v>
      </c>
      <c r="K14" s="31" t="s">
        <v>63</v>
      </c>
    </row>
    <row r="15" spans="1:12" ht="31.5" x14ac:dyDescent="0.25">
      <c r="A15" s="6"/>
      <c r="B15" s="5" t="s">
        <v>12</v>
      </c>
      <c r="C15" s="23">
        <v>446688</v>
      </c>
      <c r="D15" s="23">
        <v>85536</v>
      </c>
      <c r="E15" s="10">
        <v>180576</v>
      </c>
      <c r="F15" s="10">
        <v>90288</v>
      </c>
      <c r="G15" s="10"/>
      <c r="H15" s="10">
        <v>90288</v>
      </c>
      <c r="I15" s="10">
        <f t="shared" si="1"/>
        <v>446688</v>
      </c>
      <c r="J15" s="17">
        <f t="shared" si="0"/>
        <v>0</v>
      </c>
      <c r="K15" s="31" t="s">
        <v>64</v>
      </c>
    </row>
    <row r="16" spans="1:12" ht="34.5" customHeight="1" x14ac:dyDescent="0.25">
      <c r="A16" s="6"/>
      <c r="B16" s="5" t="s">
        <v>13</v>
      </c>
      <c r="C16" s="23">
        <v>160295</v>
      </c>
      <c r="D16" s="23">
        <v>30695</v>
      </c>
      <c r="E16" s="10">
        <v>64800</v>
      </c>
      <c r="F16" s="10">
        <v>32400</v>
      </c>
      <c r="G16" s="10"/>
      <c r="H16" s="10">
        <v>32400</v>
      </c>
      <c r="I16" s="10">
        <f t="shared" si="1"/>
        <v>160295</v>
      </c>
      <c r="J16" s="17">
        <f t="shared" si="0"/>
        <v>0</v>
      </c>
      <c r="K16" s="31" t="s">
        <v>64</v>
      </c>
    </row>
    <row r="17" spans="1:11" ht="31.5" x14ac:dyDescent="0.25">
      <c r="A17" s="6"/>
      <c r="B17" s="5" t="s">
        <v>14</v>
      </c>
      <c r="C17" s="23">
        <v>46388</v>
      </c>
      <c r="D17" s="26">
        <v>8699.9699999999993</v>
      </c>
      <c r="E17" s="10">
        <v>15050</v>
      </c>
      <c r="F17" s="28">
        <v>9647.64</v>
      </c>
      <c r="G17" s="28"/>
      <c r="H17" s="28">
        <v>12990.39</v>
      </c>
      <c r="I17" s="10">
        <f t="shared" si="1"/>
        <v>46388</v>
      </c>
      <c r="J17" s="27">
        <f t="shared" si="0"/>
        <v>0</v>
      </c>
      <c r="K17" s="31" t="s">
        <v>61</v>
      </c>
    </row>
    <row r="18" spans="1:11" ht="62.25" customHeight="1" x14ac:dyDescent="0.25">
      <c r="A18" s="6"/>
      <c r="B18" s="5" t="s">
        <v>18</v>
      </c>
      <c r="C18" s="23">
        <f>C19</f>
        <v>300000</v>
      </c>
      <c r="D18" s="23">
        <f>D19</f>
        <v>90000</v>
      </c>
      <c r="E18" s="23">
        <f>E19</f>
        <v>60000</v>
      </c>
      <c r="F18" s="23">
        <f>F19</f>
        <v>20000</v>
      </c>
      <c r="G18" s="23"/>
      <c r="H18" s="23">
        <f>H19</f>
        <v>130000</v>
      </c>
      <c r="I18" s="7">
        <f t="shared" ref="I18" si="2">I19</f>
        <v>300000</v>
      </c>
      <c r="J18" s="17">
        <f>C18-I18</f>
        <v>0</v>
      </c>
      <c r="K18" s="30"/>
    </row>
    <row r="19" spans="1:11" ht="31.5" customHeight="1" x14ac:dyDescent="0.25">
      <c r="A19" s="6"/>
      <c r="B19" s="6" t="s">
        <v>19</v>
      </c>
      <c r="C19" s="24">
        <v>300000</v>
      </c>
      <c r="D19" s="8">
        <v>90000</v>
      </c>
      <c r="E19" s="9">
        <v>60000</v>
      </c>
      <c r="F19" s="9">
        <v>20000</v>
      </c>
      <c r="G19" s="9"/>
      <c r="H19" s="9">
        <v>130000</v>
      </c>
      <c r="I19" s="9">
        <f t="shared" si="1"/>
        <v>300000</v>
      </c>
      <c r="J19" s="18">
        <f>C19-I19</f>
        <v>0</v>
      </c>
      <c r="K19" s="31" t="s">
        <v>60</v>
      </c>
    </row>
    <row r="20" spans="1:11" ht="24" customHeight="1" x14ac:dyDescent="0.25">
      <c r="A20" s="35">
        <v>2</v>
      </c>
      <c r="B20" s="36" t="s">
        <v>30</v>
      </c>
      <c r="C20" s="37">
        <f>C21</f>
        <v>769980</v>
      </c>
      <c r="D20" s="37">
        <f>D21</f>
        <v>519980</v>
      </c>
      <c r="E20" s="37">
        <v>0</v>
      </c>
      <c r="F20" s="37">
        <v>0</v>
      </c>
      <c r="G20" s="37"/>
      <c r="H20" s="37">
        <v>250000</v>
      </c>
      <c r="I20" s="39">
        <f t="shared" si="1"/>
        <v>769980</v>
      </c>
      <c r="J20" s="37">
        <f>C20-I20</f>
        <v>0</v>
      </c>
      <c r="K20" s="38"/>
    </row>
    <row r="21" spans="1:11" ht="24.75" customHeight="1" x14ac:dyDescent="0.25">
      <c r="A21" s="6"/>
      <c r="B21" s="6" t="s">
        <v>71</v>
      </c>
      <c r="C21" s="24">
        <v>769980</v>
      </c>
      <c r="D21" s="8">
        <v>519980</v>
      </c>
      <c r="E21" s="9">
        <v>0</v>
      </c>
      <c r="F21" s="9">
        <v>0</v>
      </c>
      <c r="G21" s="9"/>
      <c r="H21" s="9">
        <v>250000</v>
      </c>
      <c r="I21" s="9">
        <f t="shared" si="1"/>
        <v>769980</v>
      </c>
      <c r="J21" s="18">
        <f>C21-I21</f>
        <v>0</v>
      </c>
      <c r="K21" s="31"/>
    </row>
    <row r="22" spans="1:11" ht="24.75" customHeight="1" x14ac:dyDescent="0.25">
      <c r="A22" s="35">
        <v>3</v>
      </c>
      <c r="B22" s="36" t="s">
        <v>15</v>
      </c>
      <c r="C22" s="37">
        <f>C23+C26+C38+C41+C55+C31</f>
        <v>14607721</v>
      </c>
      <c r="D22" s="37">
        <f>D23+D26+D38+D41+D55</f>
        <v>1700000</v>
      </c>
      <c r="E22" s="37">
        <f>E23+E26+E38+E41+E55</f>
        <v>3970438</v>
      </c>
      <c r="F22" s="37">
        <f>F23+F26+F38+F41+F55</f>
        <v>5657821</v>
      </c>
      <c r="G22" s="37"/>
      <c r="H22" s="37">
        <f>H23+H26+H38+H41+H55+H31</f>
        <v>3279462</v>
      </c>
      <c r="I22" s="37">
        <f>I23+I26+I38+I41+I55+I31</f>
        <v>14607721</v>
      </c>
      <c r="J22" s="37">
        <f>C22-I22</f>
        <v>0</v>
      </c>
      <c r="K22" s="38"/>
    </row>
    <row r="23" spans="1:11" ht="47.25" x14ac:dyDescent="0.25">
      <c r="A23" s="6"/>
      <c r="B23" s="5" t="s">
        <v>31</v>
      </c>
      <c r="C23" s="23">
        <f>C24+C25</f>
        <v>3300000</v>
      </c>
      <c r="D23" s="23">
        <f>D24+D25</f>
        <v>660000</v>
      </c>
      <c r="E23" s="23">
        <f>E24+E25</f>
        <v>1320000</v>
      </c>
      <c r="F23" s="23">
        <f>F24+F25</f>
        <v>660000</v>
      </c>
      <c r="G23" s="23"/>
      <c r="H23" s="23">
        <f>H24+H25</f>
        <v>660000</v>
      </c>
      <c r="I23" s="10">
        <f t="shared" si="1"/>
        <v>3300000</v>
      </c>
      <c r="J23" s="17">
        <f t="shared" si="0"/>
        <v>0</v>
      </c>
      <c r="K23" s="30"/>
    </row>
    <row r="24" spans="1:11" ht="33" customHeight="1" x14ac:dyDescent="0.25">
      <c r="A24" s="6"/>
      <c r="B24" s="6" t="s">
        <v>20</v>
      </c>
      <c r="C24" s="24">
        <v>1600000</v>
      </c>
      <c r="D24" s="8">
        <v>320000</v>
      </c>
      <c r="E24" s="9">
        <v>640000</v>
      </c>
      <c r="F24" s="9">
        <v>320000</v>
      </c>
      <c r="G24" s="9"/>
      <c r="H24" s="9">
        <v>320000</v>
      </c>
      <c r="I24" s="9">
        <f t="shared" si="1"/>
        <v>1600000</v>
      </c>
      <c r="J24" s="18">
        <f t="shared" si="0"/>
        <v>0</v>
      </c>
      <c r="K24" s="31" t="s">
        <v>65</v>
      </c>
    </row>
    <row r="25" spans="1:11" ht="33.75" customHeight="1" x14ac:dyDescent="0.25">
      <c r="A25" s="6"/>
      <c r="B25" s="6" t="s">
        <v>22</v>
      </c>
      <c r="C25" s="18">
        <v>1700000</v>
      </c>
      <c r="D25" s="9">
        <v>340000</v>
      </c>
      <c r="E25" s="9">
        <v>680000</v>
      </c>
      <c r="F25" s="9">
        <v>340000</v>
      </c>
      <c r="G25" s="9"/>
      <c r="H25" s="9">
        <v>340000</v>
      </c>
      <c r="I25" s="9">
        <f t="shared" si="1"/>
        <v>1700000</v>
      </c>
      <c r="J25" s="18">
        <f t="shared" si="0"/>
        <v>0</v>
      </c>
      <c r="K25" s="31" t="s">
        <v>65</v>
      </c>
    </row>
    <row r="26" spans="1:11" ht="95.25" customHeight="1" x14ac:dyDescent="0.25">
      <c r="A26" s="6"/>
      <c r="B26" s="5" t="s">
        <v>32</v>
      </c>
      <c r="C26" s="17">
        <f>C27+C28+C29+C30</f>
        <v>5200000</v>
      </c>
      <c r="D26" s="17">
        <f>D27+D28+D29+D30</f>
        <v>1040000</v>
      </c>
      <c r="E26" s="17">
        <f>E27+E28+E29+E30</f>
        <v>2080000</v>
      </c>
      <c r="F26" s="17">
        <f>F27+F28+F29+F30</f>
        <v>1040000</v>
      </c>
      <c r="G26" s="17"/>
      <c r="H26" s="17">
        <f>H27+H28+H29+H30</f>
        <v>1040000</v>
      </c>
      <c r="I26" s="10">
        <f t="shared" si="1"/>
        <v>5200000</v>
      </c>
      <c r="J26" s="17">
        <f t="shared" si="0"/>
        <v>0</v>
      </c>
      <c r="K26" s="31"/>
    </row>
    <row r="27" spans="1:11" ht="30" customHeight="1" x14ac:dyDescent="0.25">
      <c r="A27" s="6"/>
      <c r="B27" s="6" t="s">
        <v>33</v>
      </c>
      <c r="C27" s="18">
        <v>1300000</v>
      </c>
      <c r="D27" s="9">
        <v>260000</v>
      </c>
      <c r="E27" s="9">
        <v>520000</v>
      </c>
      <c r="F27" s="9">
        <v>260000</v>
      </c>
      <c r="G27" s="9"/>
      <c r="H27" s="9">
        <v>260000</v>
      </c>
      <c r="I27" s="9">
        <f t="shared" si="1"/>
        <v>1300000</v>
      </c>
      <c r="J27" s="18">
        <f t="shared" si="0"/>
        <v>0</v>
      </c>
      <c r="K27" s="31" t="s">
        <v>65</v>
      </c>
    </row>
    <row r="28" spans="1:11" ht="30" customHeight="1" x14ac:dyDescent="0.25">
      <c r="A28" s="6"/>
      <c r="B28" s="6" t="s">
        <v>34</v>
      </c>
      <c r="C28" s="18">
        <v>1300000</v>
      </c>
      <c r="D28" s="9">
        <v>260000</v>
      </c>
      <c r="E28" s="9">
        <v>520000</v>
      </c>
      <c r="F28" s="9">
        <v>260000</v>
      </c>
      <c r="G28" s="9"/>
      <c r="H28" s="9">
        <v>260000</v>
      </c>
      <c r="I28" s="9">
        <f t="shared" si="1"/>
        <v>1300000</v>
      </c>
      <c r="J28" s="18">
        <f t="shared" si="0"/>
        <v>0</v>
      </c>
      <c r="K28" s="31" t="s">
        <v>65</v>
      </c>
    </row>
    <row r="29" spans="1:11" ht="30" customHeight="1" x14ac:dyDescent="0.25">
      <c r="A29" s="6"/>
      <c r="B29" s="6" t="s">
        <v>35</v>
      </c>
      <c r="C29" s="18">
        <v>1300000</v>
      </c>
      <c r="D29" s="9">
        <v>260000</v>
      </c>
      <c r="E29" s="9">
        <v>520000</v>
      </c>
      <c r="F29" s="9">
        <v>260000</v>
      </c>
      <c r="G29" s="9"/>
      <c r="H29" s="9">
        <v>260000</v>
      </c>
      <c r="I29" s="9">
        <f t="shared" si="1"/>
        <v>1300000</v>
      </c>
      <c r="J29" s="18">
        <f t="shared" si="0"/>
        <v>0</v>
      </c>
      <c r="K29" s="31" t="s">
        <v>65</v>
      </c>
    </row>
    <row r="30" spans="1:11" ht="30" customHeight="1" x14ac:dyDescent="0.25">
      <c r="A30" s="6"/>
      <c r="B30" s="6" t="s">
        <v>36</v>
      </c>
      <c r="C30" s="18">
        <v>1300000</v>
      </c>
      <c r="D30" s="9">
        <v>260000</v>
      </c>
      <c r="E30" s="9">
        <v>520000</v>
      </c>
      <c r="F30" s="9">
        <v>260000</v>
      </c>
      <c r="G30" s="9"/>
      <c r="H30" s="9">
        <v>260000</v>
      </c>
      <c r="I30" s="9">
        <f>D30+E30+F30+G30+H30</f>
        <v>1300000</v>
      </c>
      <c r="J30" s="18">
        <f>C30-I30</f>
        <v>0</v>
      </c>
      <c r="K30" s="31" t="s">
        <v>65</v>
      </c>
    </row>
    <row r="31" spans="1:11" ht="134.25" customHeight="1" x14ac:dyDescent="0.25">
      <c r="A31" s="6"/>
      <c r="B31" s="5" t="s">
        <v>66</v>
      </c>
      <c r="C31" s="17">
        <f>C33+C34+C35+C37</f>
        <v>969114</v>
      </c>
      <c r="D31" s="9"/>
      <c r="E31" s="9"/>
      <c r="F31" s="9"/>
      <c r="G31" s="9"/>
      <c r="H31" s="17">
        <f>H33+H34+H35+H37</f>
        <v>969114</v>
      </c>
      <c r="I31" s="17">
        <f>D31+E31+F31+G31+H31</f>
        <v>969114</v>
      </c>
      <c r="J31" s="17">
        <f>C31-I31</f>
        <v>0</v>
      </c>
      <c r="K31" s="31"/>
    </row>
    <row r="32" spans="1:11" ht="30" customHeight="1" x14ac:dyDescent="0.25">
      <c r="A32" s="6"/>
      <c r="B32" s="5" t="s">
        <v>24</v>
      </c>
      <c r="C32" s="18"/>
      <c r="D32" s="9"/>
      <c r="E32" s="9"/>
      <c r="F32" s="9"/>
      <c r="G32" s="9"/>
      <c r="H32" s="18"/>
      <c r="I32" s="18"/>
      <c r="J32" s="18"/>
      <c r="K32" s="31"/>
    </row>
    <row r="33" spans="1:11" ht="30" customHeight="1" x14ac:dyDescent="0.25">
      <c r="A33" s="6"/>
      <c r="B33" s="6" t="s">
        <v>67</v>
      </c>
      <c r="C33" s="18">
        <v>270000</v>
      </c>
      <c r="D33" s="9"/>
      <c r="E33" s="9"/>
      <c r="F33" s="9"/>
      <c r="G33" s="9"/>
      <c r="H33" s="18">
        <v>270000</v>
      </c>
      <c r="I33" s="18">
        <f t="shared" ref="I32:I37" si="3">D33+E33+F33+G33+H33</f>
        <v>270000</v>
      </c>
      <c r="J33" s="18">
        <f t="shared" ref="J32:J37" si="4">C33-I33</f>
        <v>0</v>
      </c>
      <c r="K33" s="31" t="s">
        <v>58</v>
      </c>
    </row>
    <row r="34" spans="1:11" ht="30" customHeight="1" x14ac:dyDescent="0.25">
      <c r="A34" s="6"/>
      <c r="B34" s="6" t="s">
        <v>68</v>
      </c>
      <c r="C34" s="18">
        <v>216000</v>
      </c>
      <c r="D34" s="9"/>
      <c r="E34" s="9"/>
      <c r="F34" s="9"/>
      <c r="G34" s="9"/>
      <c r="H34" s="18">
        <v>216000</v>
      </c>
      <c r="I34" s="18">
        <f t="shared" si="3"/>
        <v>216000</v>
      </c>
      <c r="J34" s="18">
        <f t="shared" si="4"/>
        <v>0</v>
      </c>
      <c r="K34" s="31" t="s">
        <v>58</v>
      </c>
    </row>
    <row r="35" spans="1:11" ht="30" customHeight="1" x14ac:dyDescent="0.25">
      <c r="A35" s="6"/>
      <c r="B35" s="6" t="s">
        <v>69</v>
      </c>
      <c r="C35" s="18">
        <v>233114</v>
      </c>
      <c r="D35" s="9"/>
      <c r="E35" s="9"/>
      <c r="F35" s="9"/>
      <c r="G35" s="9"/>
      <c r="H35" s="18">
        <v>233114</v>
      </c>
      <c r="I35" s="18">
        <f t="shared" si="3"/>
        <v>233114</v>
      </c>
      <c r="J35" s="18">
        <f t="shared" si="4"/>
        <v>0</v>
      </c>
      <c r="K35" s="31" t="s">
        <v>58</v>
      </c>
    </row>
    <row r="36" spans="1:11" ht="30" customHeight="1" x14ac:dyDescent="0.25">
      <c r="A36" s="6"/>
      <c r="B36" s="5" t="s">
        <v>50</v>
      </c>
      <c r="C36" s="18"/>
      <c r="D36" s="9"/>
      <c r="E36" s="9"/>
      <c r="F36" s="9"/>
      <c r="G36" s="9"/>
      <c r="H36" s="18"/>
      <c r="I36" s="18"/>
      <c r="J36" s="18"/>
      <c r="K36" s="31"/>
    </row>
    <row r="37" spans="1:11" ht="30" customHeight="1" x14ac:dyDescent="0.25">
      <c r="A37" s="6"/>
      <c r="B37" s="6" t="s">
        <v>59</v>
      </c>
      <c r="C37" s="18">
        <v>250000</v>
      </c>
      <c r="D37" s="9"/>
      <c r="E37" s="9"/>
      <c r="F37" s="9"/>
      <c r="G37" s="9"/>
      <c r="H37" s="18">
        <v>250000</v>
      </c>
      <c r="I37" s="18">
        <f t="shared" si="3"/>
        <v>250000</v>
      </c>
      <c r="J37" s="18">
        <f t="shared" si="4"/>
        <v>0</v>
      </c>
      <c r="K37" s="31" t="s">
        <v>58</v>
      </c>
    </row>
    <row r="38" spans="1:11" ht="127.5" customHeight="1" x14ac:dyDescent="0.25">
      <c r="A38" s="6"/>
      <c r="B38" s="5" t="s">
        <v>37</v>
      </c>
      <c r="C38" s="17">
        <f>C39+C40</f>
        <v>400000</v>
      </c>
      <c r="D38" s="17">
        <f>D39+D40</f>
        <v>0</v>
      </c>
      <c r="E38" s="10">
        <v>0</v>
      </c>
      <c r="F38" s="10">
        <f>F39+F40</f>
        <v>400000</v>
      </c>
      <c r="G38" s="10"/>
      <c r="H38" s="10">
        <f>H39+H40</f>
        <v>0</v>
      </c>
      <c r="I38" s="10">
        <f t="shared" si="1"/>
        <v>400000</v>
      </c>
      <c r="J38" s="17">
        <f t="shared" si="0"/>
        <v>0</v>
      </c>
      <c r="K38" s="21"/>
    </row>
    <row r="39" spans="1:11" ht="31.5" customHeight="1" x14ac:dyDescent="0.25">
      <c r="A39" s="6"/>
      <c r="B39" s="6" t="s">
        <v>38</v>
      </c>
      <c r="C39" s="18">
        <v>200000</v>
      </c>
      <c r="D39" s="9">
        <v>0</v>
      </c>
      <c r="E39" s="9">
        <v>0</v>
      </c>
      <c r="F39" s="9">
        <v>200000</v>
      </c>
      <c r="G39" s="9"/>
      <c r="H39" s="9">
        <v>0</v>
      </c>
      <c r="I39" s="9">
        <f t="shared" si="1"/>
        <v>200000</v>
      </c>
      <c r="J39" s="18">
        <f t="shared" si="0"/>
        <v>0</v>
      </c>
      <c r="K39" s="21"/>
    </row>
    <row r="40" spans="1:11" ht="31.5" customHeight="1" x14ac:dyDescent="0.25">
      <c r="A40" s="6"/>
      <c r="B40" s="6" t="s">
        <v>39</v>
      </c>
      <c r="C40" s="18">
        <v>200000</v>
      </c>
      <c r="D40" s="9">
        <v>0</v>
      </c>
      <c r="E40" s="9">
        <v>0</v>
      </c>
      <c r="F40" s="9">
        <v>200000</v>
      </c>
      <c r="G40" s="9"/>
      <c r="H40" s="9">
        <v>0</v>
      </c>
      <c r="I40" s="9">
        <f t="shared" si="1"/>
        <v>200000</v>
      </c>
      <c r="J40" s="18">
        <f t="shared" si="0"/>
        <v>0</v>
      </c>
      <c r="K40" s="21"/>
    </row>
    <row r="41" spans="1:11" ht="147" customHeight="1" x14ac:dyDescent="0.25">
      <c r="A41" s="6"/>
      <c r="B41" s="22" t="s">
        <v>40</v>
      </c>
      <c r="C41" s="17">
        <f>C42+C46+C49+C53</f>
        <v>3259871</v>
      </c>
      <c r="D41" s="17">
        <f>D42+D46+D49+D53</f>
        <v>0</v>
      </c>
      <c r="E41" s="17">
        <f>E42+E46+E49+E53</f>
        <v>0</v>
      </c>
      <c r="F41" s="17">
        <f>F42+F46+F49+F53</f>
        <v>3259871</v>
      </c>
      <c r="G41" s="17"/>
      <c r="H41" s="17">
        <f>H42+H46+H49+H53</f>
        <v>0</v>
      </c>
      <c r="I41" s="17">
        <f>D41+E41+F41+G41+H41</f>
        <v>3259871</v>
      </c>
      <c r="J41" s="17">
        <f>C41-I41</f>
        <v>0</v>
      </c>
      <c r="K41" s="21"/>
    </row>
    <row r="42" spans="1:11" ht="31.5" x14ac:dyDescent="0.25">
      <c r="A42" s="6"/>
      <c r="B42" s="5" t="s">
        <v>23</v>
      </c>
      <c r="C42" s="17">
        <f>C43+C44+C45</f>
        <v>303074</v>
      </c>
      <c r="D42" s="10">
        <v>0</v>
      </c>
      <c r="E42" s="10">
        <v>0</v>
      </c>
      <c r="F42" s="10">
        <f>F43+F44+F45</f>
        <v>303074</v>
      </c>
      <c r="G42" s="10"/>
      <c r="H42" s="10">
        <f>H43+H44+H45</f>
        <v>0</v>
      </c>
      <c r="I42" s="9">
        <f t="shared" si="1"/>
        <v>303074</v>
      </c>
      <c r="J42" s="17">
        <f t="shared" si="0"/>
        <v>0</v>
      </c>
      <c r="K42" s="21"/>
    </row>
    <row r="43" spans="1:11" ht="15.75" x14ac:dyDescent="0.25">
      <c r="A43" s="6"/>
      <c r="B43" s="6" t="s">
        <v>41</v>
      </c>
      <c r="C43" s="18">
        <v>55200</v>
      </c>
      <c r="D43" s="9">
        <v>0</v>
      </c>
      <c r="E43" s="9">
        <v>0</v>
      </c>
      <c r="F43" s="9">
        <v>55200</v>
      </c>
      <c r="G43" s="9"/>
      <c r="H43" s="9">
        <v>0</v>
      </c>
      <c r="I43" s="10">
        <f t="shared" si="1"/>
        <v>55200</v>
      </c>
      <c r="J43" s="18">
        <f t="shared" si="0"/>
        <v>0</v>
      </c>
      <c r="K43" s="21"/>
    </row>
    <row r="44" spans="1:11" ht="15.75" x14ac:dyDescent="0.25">
      <c r="A44" s="6"/>
      <c r="B44" s="6" t="s">
        <v>42</v>
      </c>
      <c r="C44" s="18">
        <v>108000</v>
      </c>
      <c r="D44" s="9">
        <v>0</v>
      </c>
      <c r="E44" s="9">
        <v>0</v>
      </c>
      <c r="F44" s="9">
        <v>108000</v>
      </c>
      <c r="G44" s="9"/>
      <c r="H44" s="9">
        <v>0</v>
      </c>
      <c r="I44" s="9">
        <f t="shared" si="1"/>
        <v>108000</v>
      </c>
      <c r="J44" s="18">
        <f t="shared" si="0"/>
        <v>0</v>
      </c>
      <c r="K44" s="21"/>
    </row>
    <row r="45" spans="1:11" ht="15.75" x14ac:dyDescent="0.25">
      <c r="A45" s="6"/>
      <c r="B45" s="6" t="s">
        <v>43</v>
      </c>
      <c r="C45" s="18">
        <v>139874</v>
      </c>
      <c r="D45" s="9">
        <v>0</v>
      </c>
      <c r="E45" s="9">
        <v>0</v>
      </c>
      <c r="F45" s="29">
        <v>139874</v>
      </c>
      <c r="G45" s="29"/>
      <c r="H45" s="29">
        <v>0</v>
      </c>
      <c r="I45" s="9">
        <f t="shared" si="1"/>
        <v>139874</v>
      </c>
      <c r="J45" s="18">
        <f t="shared" si="0"/>
        <v>0</v>
      </c>
      <c r="K45" s="21"/>
    </row>
    <row r="46" spans="1:11" ht="31.5" x14ac:dyDescent="0.25">
      <c r="A46" s="6"/>
      <c r="B46" s="5" t="s">
        <v>44</v>
      </c>
      <c r="C46" s="17">
        <f>C47+C48</f>
        <v>1924797</v>
      </c>
      <c r="D46" s="10">
        <v>0</v>
      </c>
      <c r="E46" s="10">
        <v>0</v>
      </c>
      <c r="F46" s="10">
        <f>F47+F48</f>
        <v>1924797</v>
      </c>
      <c r="G46" s="10"/>
      <c r="H46" s="10">
        <f>H47+H48</f>
        <v>0</v>
      </c>
      <c r="I46" s="10">
        <f t="shared" si="1"/>
        <v>1924797</v>
      </c>
      <c r="J46" s="17">
        <f t="shared" si="0"/>
        <v>0</v>
      </c>
      <c r="K46" s="21"/>
    </row>
    <row r="47" spans="1:11" ht="15.75" x14ac:dyDescent="0.25">
      <c r="A47" s="6"/>
      <c r="B47" s="6" t="s">
        <v>45</v>
      </c>
      <c r="C47" s="25">
        <v>1044000</v>
      </c>
      <c r="D47" s="9">
        <v>0</v>
      </c>
      <c r="E47" s="9">
        <v>0</v>
      </c>
      <c r="F47" s="9">
        <v>1044000</v>
      </c>
      <c r="G47" s="9"/>
      <c r="H47" s="9">
        <v>0</v>
      </c>
      <c r="I47" s="9">
        <f t="shared" si="1"/>
        <v>1044000</v>
      </c>
      <c r="J47" s="18">
        <f t="shared" si="0"/>
        <v>0</v>
      </c>
      <c r="K47" s="21"/>
    </row>
    <row r="48" spans="1:11" ht="67.5" customHeight="1" x14ac:dyDescent="0.25">
      <c r="A48" s="6"/>
      <c r="B48" s="6" t="s">
        <v>46</v>
      </c>
      <c r="C48" s="25">
        <v>880797</v>
      </c>
      <c r="D48" s="9">
        <v>0</v>
      </c>
      <c r="E48" s="9">
        <v>0</v>
      </c>
      <c r="F48" s="29">
        <v>880797</v>
      </c>
      <c r="G48" s="29"/>
      <c r="H48" s="29">
        <v>0</v>
      </c>
      <c r="I48" s="9">
        <f t="shared" si="1"/>
        <v>880797</v>
      </c>
      <c r="J48" s="18">
        <f t="shared" si="0"/>
        <v>0</v>
      </c>
      <c r="K48" s="21"/>
    </row>
    <row r="49" spans="1:41" ht="24" customHeight="1" x14ac:dyDescent="0.25">
      <c r="A49" s="6"/>
      <c r="B49" s="5" t="s">
        <v>24</v>
      </c>
      <c r="C49" s="17">
        <f>C50+C51+C52</f>
        <v>732000</v>
      </c>
      <c r="D49" s="10">
        <v>0</v>
      </c>
      <c r="E49" s="10">
        <v>0</v>
      </c>
      <c r="F49" s="10">
        <f>F50+F51+F52</f>
        <v>732000</v>
      </c>
      <c r="G49" s="10"/>
      <c r="H49" s="10">
        <f>H50+H51+H52</f>
        <v>0</v>
      </c>
      <c r="I49" s="10">
        <f t="shared" si="1"/>
        <v>732000</v>
      </c>
      <c r="J49" s="17">
        <f t="shared" si="0"/>
        <v>0</v>
      </c>
      <c r="K49" s="21"/>
    </row>
    <row r="50" spans="1:41" ht="15.75" x14ac:dyDescent="0.25">
      <c r="A50" s="6"/>
      <c r="B50" s="6" t="s">
        <v>47</v>
      </c>
      <c r="C50" s="18">
        <v>240000</v>
      </c>
      <c r="D50" s="9">
        <v>0</v>
      </c>
      <c r="E50" s="9">
        <v>0</v>
      </c>
      <c r="F50" s="9">
        <v>240000</v>
      </c>
      <c r="G50" s="9"/>
      <c r="H50" s="9">
        <v>0</v>
      </c>
      <c r="I50" s="9">
        <f t="shared" si="1"/>
        <v>240000</v>
      </c>
      <c r="J50" s="18">
        <f t="shared" si="0"/>
        <v>0</v>
      </c>
      <c r="K50" s="21"/>
    </row>
    <row r="51" spans="1:41" ht="15.75" x14ac:dyDescent="0.25">
      <c r="A51" s="6"/>
      <c r="B51" s="6" t="s">
        <v>48</v>
      </c>
      <c r="C51" s="18">
        <v>192000</v>
      </c>
      <c r="D51" s="9">
        <v>0</v>
      </c>
      <c r="E51" s="9">
        <v>0</v>
      </c>
      <c r="F51" s="9">
        <v>192000</v>
      </c>
      <c r="G51" s="9"/>
      <c r="H51" s="9">
        <v>0</v>
      </c>
      <c r="I51" s="9">
        <f t="shared" si="1"/>
        <v>192000</v>
      </c>
      <c r="J51" s="18">
        <f t="shared" si="0"/>
        <v>0</v>
      </c>
      <c r="K51" s="21"/>
    </row>
    <row r="52" spans="1:41" ht="15.75" x14ac:dyDescent="0.25">
      <c r="A52" s="6"/>
      <c r="B52" s="6" t="s">
        <v>49</v>
      </c>
      <c r="C52" s="18">
        <v>300000</v>
      </c>
      <c r="D52" s="16">
        <v>0</v>
      </c>
      <c r="E52" s="16">
        <v>0</v>
      </c>
      <c r="F52" s="16">
        <v>300000</v>
      </c>
      <c r="G52" s="16"/>
      <c r="H52" s="16">
        <v>0</v>
      </c>
      <c r="I52" s="9">
        <f t="shared" si="1"/>
        <v>300000</v>
      </c>
      <c r="J52" s="18">
        <f t="shared" si="0"/>
        <v>0</v>
      </c>
      <c r="K52" s="21"/>
    </row>
    <row r="53" spans="1:41" ht="31.5" x14ac:dyDescent="0.25">
      <c r="A53" s="6"/>
      <c r="B53" s="5" t="s">
        <v>50</v>
      </c>
      <c r="C53" s="17">
        <v>300000</v>
      </c>
      <c r="D53" s="17">
        <v>0</v>
      </c>
      <c r="E53" s="17">
        <v>0</v>
      </c>
      <c r="F53" s="17">
        <f>F54</f>
        <v>300000</v>
      </c>
      <c r="G53" s="17"/>
      <c r="H53" s="17">
        <f>H54</f>
        <v>0</v>
      </c>
      <c r="I53" s="10">
        <f t="shared" si="1"/>
        <v>300000</v>
      </c>
      <c r="J53" s="17">
        <f t="shared" si="0"/>
        <v>0</v>
      </c>
      <c r="K53" s="21"/>
    </row>
    <row r="54" spans="1:41" ht="29.25" customHeight="1" x14ac:dyDescent="0.25">
      <c r="A54" s="6"/>
      <c r="B54" s="6" t="s">
        <v>59</v>
      </c>
      <c r="C54" s="18">
        <v>300000</v>
      </c>
      <c r="D54" s="9">
        <v>0</v>
      </c>
      <c r="E54" s="9">
        <v>0</v>
      </c>
      <c r="F54" s="9">
        <v>300000</v>
      </c>
      <c r="G54" s="9"/>
      <c r="H54" s="9">
        <v>0</v>
      </c>
      <c r="I54" s="9">
        <f t="shared" si="1"/>
        <v>300000</v>
      </c>
      <c r="J54" s="18">
        <f t="shared" si="0"/>
        <v>0</v>
      </c>
      <c r="K54" s="21"/>
    </row>
    <row r="55" spans="1:41" ht="128.25" customHeight="1" x14ac:dyDescent="0.25">
      <c r="A55" s="6"/>
      <c r="B55" s="5" t="s">
        <v>51</v>
      </c>
      <c r="C55" s="17">
        <f>C56+C57+C58</f>
        <v>1478736</v>
      </c>
      <c r="D55" s="17">
        <f>D56+D57+D58</f>
        <v>0</v>
      </c>
      <c r="E55" s="17">
        <f>E56+E57+E58</f>
        <v>570438</v>
      </c>
      <c r="F55" s="17">
        <f>F56+F57+F58</f>
        <v>297950</v>
      </c>
      <c r="G55" s="17"/>
      <c r="H55" s="17">
        <f>H56+H57+H58</f>
        <v>610348</v>
      </c>
      <c r="I55" s="10">
        <f t="shared" si="1"/>
        <v>1478736</v>
      </c>
      <c r="J55" s="17">
        <f t="shared" si="0"/>
        <v>0</v>
      </c>
      <c r="K55" s="21"/>
    </row>
    <row r="56" spans="1:41" ht="15.75" x14ac:dyDescent="0.25">
      <c r="A56" s="6"/>
      <c r="B56" s="6" t="s">
        <v>52</v>
      </c>
      <c r="C56" s="18">
        <v>207000</v>
      </c>
      <c r="D56" s="9">
        <v>0</v>
      </c>
      <c r="E56" s="9">
        <v>82800</v>
      </c>
      <c r="F56" s="9">
        <v>41400</v>
      </c>
      <c r="G56" s="9"/>
      <c r="H56" s="9">
        <v>82800</v>
      </c>
      <c r="I56" s="9">
        <f t="shared" si="1"/>
        <v>207000</v>
      </c>
      <c r="J56" s="18">
        <f t="shared" si="0"/>
        <v>0</v>
      </c>
      <c r="K56" s="21" t="s">
        <v>58</v>
      </c>
    </row>
    <row r="57" spans="1:41" ht="15.75" x14ac:dyDescent="0.25">
      <c r="A57" s="6"/>
      <c r="B57" s="6" t="s">
        <v>53</v>
      </c>
      <c r="C57" s="18">
        <v>540000</v>
      </c>
      <c r="D57" s="9">
        <v>0</v>
      </c>
      <c r="E57" s="9">
        <v>216000</v>
      </c>
      <c r="F57" s="9">
        <v>108000</v>
      </c>
      <c r="G57" s="9"/>
      <c r="H57" s="9">
        <v>216000</v>
      </c>
      <c r="I57" s="9">
        <f t="shared" si="1"/>
        <v>540000</v>
      </c>
      <c r="J57" s="18">
        <f t="shared" si="0"/>
        <v>0</v>
      </c>
      <c r="K57" s="21" t="s">
        <v>58</v>
      </c>
    </row>
    <row r="58" spans="1:41" ht="15.75" x14ac:dyDescent="0.25">
      <c r="A58" s="6"/>
      <c r="B58" s="6" t="s">
        <v>54</v>
      </c>
      <c r="C58" s="18">
        <v>731736</v>
      </c>
      <c r="D58" s="9">
        <v>0</v>
      </c>
      <c r="E58" s="9">
        <v>271638</v>
      </c>
      <c r="F58" s="9">
        <v>148550</v>
      </c>
      <c r="G58" s="9"/>
      <c r="H58" s="9">
        <v>311548</v>
      </c>
      <c r="I58" s="9">
        <f t="shared" si="1"/>
        <v>731736</v>
      </c>
      <c r="J58" s="18">
        <f t="shared" si="0"/>
        <v>0</v>
      </c>
      <c r="K58" s="21" t="s">
        <v>58</v>
      </c>
    </row>
    <row r="59" spans="1:41" s="4" customFormat="1" ht="15.75" x14ac:dyDescent="0.25">
      <c r="A59" s="41"/>
      <c r="B59" s="42" t="s">
        <v>16</v>
      </c>
      <c r="C59" s="37">
        <f>C10+C20+C22</f>
        <v>21674228</v>
      </c>
      <c r="D59" s="43">
        <f>D10+D20+D22</f>
        <v>3458066.9699999997</v>
      </c>
      <c r="E59" s="43">
        <f>E10+E20+E22</f>
        <v>6450864</v>
      </c>
      <c r="F59" s="43">
        <f>F10+F20+F22</f>
        <v>6890156.6399999997</v>
      </c>
      <c r="G59" s="43"/>
      <c r="H59" s="43">
        <f>H10+H20+H22</f>
        <v>4875140.3899999997</v>
      </c>
      <c r="I59" s="43">
        <f>D59+E59+F59+G59+H59</f>
        <v>21674228</v>
      </c>
      <c r="J59" s="43">
        <f t="shared" ref="J59" si="5">C59-I59</f>
        <v>0</v>
      </c>
      <c r="K59" s="4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2" spans="1:41" x14ac:dyDescent="0.25">
      <c r="B62" t="s">
        <v>27</v>
      </c>
    </row>
    <row r="64" spans="1:41" x14ac:dyDescent="0.25">
      <c r="B64" t="s">
        <v>28</v>
      </c>
    </row>
  </sheetData>
  <mergeCells count="3">
    <mergeCell ref="A2:L2"/>
    <mergeCell ref="A3:K3"/>
    <mergeCell ref="A5:F5"/>
  </mergeCells>
  <pageMargins left="0.7" right="0.7" top="0.75" bottom="0.75" header="0.3" footer="0.3"/>
  <pageSetup paperSize="9" scale="65" orientation="landscape" r:id="rId1"/>
  <rowBreaks count="2" manualBreakCount="2">
    <brk id="40" max="16383" man="1"/>
    <brk id="5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2023-11-25T12:55:25Z</dcterms:modified>
</cp:coreProperties>
</file>