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D:\Desktop\ПРОЕКТЫ 20223\Атырау\Жас Улан Атырау\заключительный отчет\"/>
    </mc:Choice>
  </mc:AlternateContent>
  <xr:revisionPtr revIDLastSave="0" documentId="13_ncr:1_{CE7F66C9-4106-4CFA-99DE-725D209E7139}" xr6:coauthVersionLast="47" xr6:coauthVersionMax="47" xr10:uidLastSave="{00000000-0000-0000-0000-000000000000}"/>
  <bookViews>
    <workbookView xWindow="-120" yWindow="-120" windowWidth="20730" windowHeight="11160" activeTab="1" xr2:uid="{00000000-000D-0000-FFFF-FFFF00000000}"/>
  </bookViews>
  <sheets>
    <sheet name="Смета" sheetId="1" r:id="rId1"/>
    <sheet name="Отчет №1" sheetId="2" r:id="rId2"/>
  </sheets>
  <definedNames>
    <definedName name="_xlnm.Print_Area" localSheetId="0">Смета!$A$1:$H$57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2" l="1"/>
  <c r="M39" i="2" l="1"/>
  <c r="K38" i="2"/>
  <c r="H38" i="2"/>
  <c r="H36" i="2"/>
  <c r="K24" i="2"/>
  <c r="K20" i="2"/>
  <c r="K19" i="2"/>
  <c r="J36" i="2"/>
  <c r="M20" i="2"/>
  <c r="M21" i="2"/>
  <c r="M22" i="2"/>
  <c r="M23" i="2"/>
  <c r="M24" i="2"/>
  <c r="M25" i="2"/>
  <c r="M26" i="2"/>
  <c r="M27" i="2"/>
  <c r="M28" i="2"/>
  <c r="M29" i="2"/>
  <c r="M30" i="2"/>
  <c r="M31" i="2"/>
  <c r="M32" i="2"/>
  <c r="M33" i="2"/>
  <c r="M34" i="2"/>
  <c r="M35" i="2"/>
  <c r="M37" i="2"/>
  <c r="M40" i="2"/>
  <c r="M41" i="2"/>
  <c r="N39" i="2"/>
  <c r="L21" i="2"/>
  <c r="L22" i="2"/>
  <c r="L23" i="2"/>
  <c r="L25" i="2"/>
  <c r="L26" i="2"/>
  <c r="L27" i="2"/>
  <c r="L28" i="2"/>
  <c r="L29" i="2"/>
  <c r="L30" i="2"/>
  <c r="L31" i="2"/>
  <c r="L32" i="2"/>
  <c r="L33" i="2"/>
  <c r="L34" i="2"/>
  <c r="L35" i="2"/>
  <c r="L37" i="2"/>
  <c r="L39" i="2"/>
  <c r="L40" i="2"/>
  <c r="L41" i="2"/>
  <c r="M38" i="2" l="1"/>
  <c r="M36" i="2" s="1"/>
  <c r="K36" i="2"/>
  <c r="L38" i="2"/>
  <c r="L36" i="2" s="1"/>
  <c r="I24" i="2"/>
  <c r="H20" i="2"/>
  <c r="I22" i="2"/>
  <c r="I23" i="2"/>
  <c r="I21" i="2"/>
  <c r="H27" i="2"/>
  <c r="I27" i="2" s="1"/>
  <c r="H26" i="2"/>
  <c r="H25" i="2"/>
  <c r="H22" i="2"/>
  <c r="H23" i="2"/>
  <c r="H21" i="2"/>
  <c r="I26" i="2"/>
  <c r="I40" i="2"/>
  <c r="I41" i="2"/>
  <c r="I28" i="2"/>
  <c r="I29" i="2"/>
  <c r="I30" i="2"/>
  <c r="I31" i="2"/>
  <c r="I32" i="2"/>
  <c r="I33" i="2"/>
  <c r="I34" i="2"/>
  <c r="I35" i="2"/>
  <c r="I37" i="2"/>
  <c r="I38" i="2"/>
  <c r="F36" i="2"/>
  <c r="G36" i="2"/>
  <c r="I36" i="2" s="1"/>
  <c r="E33" i="2"/>
  <c r="F33" i="2"/>
  <c r="G33" i="2"/>
  <c r="H33" i="2"/>
  <c r="J33" i="2"/>
  <c r="K33" i="2"/>
  <c r="E36" i="2"/>
  <c r="F20" i="2"/>
  <c r="H19" i="2"/>
  <c r="H42" i="2" s="1"/>
  <c r="F19" i="2"/>
  <c r="F24" i="2"/>
  <c r="G24" i="2"/>
  <c r="G20" i="2" s="1"/>
  <c r="J24" i="2"/>
  <c r="J20" i="2" s="1"/>
  <c r="J19" i="2" s="1"/>
  <c r="J42" i="2" l="1"/>
  <c r="L24" i="2"/>
  <c r="L20" i="2"/>
  <c r="H24" i="2"/>
  <c r="I25" i="2"/>
  <c r="G19" i="2"/>
  <c r="G42" i="2" s="1"/>
  <c r="I20" i="2"/>
  <c r="I42" i="2"/>
  <c r="N21" i="2"/>
  <c r="N22" i="2"/>
  <c r="N23" i="2"/>
  <c r="N25" i="2"/>
  <c r="N26" i="2"/>
  <c r="N27" i="2"/>
  <c r="N28" i="2"/>
  <c r="N29" i="2"/>
  <c r="N30" i="2"/>
  <c r="N31" i="2"/>
  <c r="N32" i="2"/>
  <c r="N34" i="2"/>
  <c r="N35" i="2"/>
  <c r="N37" i="2"/>
  <c r="N38" i="2"/>
  <c r="N36" i="2" s="1"/>
  <c r="N40" i="2"/>
  <c r="N41" i="2"/>
  <c r="F21" i="2"/>
  <c r="F22" i="2"/>
  <c r="F23" i="2"/>
  <c r="F25" i="2"/>
  <c r="F26" i="2"/>
  <c r="F27" i="2"/>
  <c r="F28" i="2"/>
  <c r="F29" i="2"/>
  <c r="F30" i="2"/>
  <c r="F31" i="2"/>
  <c r="F32" i="2"/>
  <c r="F34" i="2"/>
  <c r="F35" i="2"/>
  <c r="F37" i="2"/>
  <c r="F38" i="2"/>
  <c r="F39" i="2"/>
  <c r="F40" i="2"/>
  <c r="F41" i="2"/>
  <c r="D36" i="2"/>
  <c r="D33" i="2"/>
  <c r="D24" i="2"/>
  <c r="E24" i="2"/>
  <c r="C33" i="2"/>
  <c r="C24" i="2"/>
  <c r="C20" i="2" s="1"/>
  <c r="C19" i="2" s="1"/>
  <c r="C36" i="2"/>
  <c r="K42" i="2" l="1"/>
  <c r="M42" i="2" s="1"/>
  <c r="M19" i="2"/>
  <c r="L19" i="2"/>
  <c r="L42" i="2" s="1"/>
  <c r="I19" i="2"/>
  <c r="N33" i="2"/>
  <c r="N24" i="2"/>
  <c r="E20" i="2"/>
  <c r="E19" i="2" s="1"/>
  <c r="D20" i="2"/>
  <c r="D19" i="2" s="1"/>
  <c r="D42" i="2" s="1"/>
  <c r="C42" i="2"/>
  <c r="F15" i="1"/>
  <c r="F11" i="1"/>
  <c r="F10" i="1" s="1"/>
  <c r="F28" i="1"/>
  <c r="F25" i="1"/>
  <c r="N19" i="2" l="1"/>
  <c r="F33" i="1"/>
  <c r="N20" i="2"/>
  <c r="E42" i="2"/>
  <c r="H33" i="1"/>
  <c r="N42" i="2" l="1"/>
  <c r="F42" i="2"/>
</calcChain>
</file>

<file path=xl/sharedStrings.xml><?xml version="1.0" encoding="utf-8"?>
<sst xmlns="http://schemas.openxmlformats.org/spreadsheetml/2006/main" count="174" uniqueCount="124">
  <si>
    <t>№</t>
  </si>
  <si>
    <t xml:space="preserve">                                                        М.П.</t>
  </si>
  <si>
    <t>Шығыс бөліктері</t>
  </si>
  <si>
    <t>Өлшем бірлігі</t>
  </si>
  <si>
    <t>Саны</t>
  </si>
  <si>
    <t>Құны, теңгемен</t>
  </si>
  <si>
    <t>Қаржыландыру көздері</t>
  </si>
  <si>
    <t>Грант қаражаттары</t>
  </si>
  <si>
    <t>Қорытынды:</t>
  </si>
  <si>
    <r>
      <t xml:space="preserve">№ </t>
    </r>
    <r>
      <rPr>
        <sz val="12"/>
        <color theme="1"/>
        <rFont val="Times New Roman"/>
        <family val="1"/>
        <charset val="204"/>
      </rPr>
      <t xml:space="preserve">2 Қосымшамен таныстым және келісемін: </t>
    </r>
  </si>
  <si>
    <t>Грант беруші:</t>
  </si>
  <si>
    <t xml:space="preserve">«Азаматтық бастамаларды қолдау орталығы» КЕАҚ </t>
  </si>
  <si>
    <t>мемлекеттік гранттық қаржыландыру жөніндегі жобалық кеңсенің директоры</t>
  </si>
  <si>
    <t>Әлеуметтік жобаны іске асыруға арналған шығындар сметасы</t>
  </si>
  <si>
    <t>Барлығы, теңгемен</t>
  </si>
  <si>
    <t>Өтініш беруші (өз салымы)</t>
  </si>
  <si>
    <t>______________ Оспанова А.К.</t>
  </si>
  <si>
    <t>______________  Ашкин А.А.</t>
  </si>
  <si>
    <t>Жобаларды басқару департаментінің бас менеджері</t>
  </si>
  <si>
    <t>______________ Байжиенова А.М.</t>
  </si>
  <si>
    <t>Басқарма Төрағасы</t>
  </si>
  <si>
    <t>Басқарма Төрағасының орынбасары</t>
  </si>
  <si>
    <t>Әкімшілік шығыстар</t>
  </si>
  <si>
    <t>1.1.</t>
  </si>
  <si>
    <t>1) Жоба жетекшісі ( МӘМС, ЖТС, МЗЖ қоса есептегенде)</t>
  </si>
  <si>
    <t>2) Есепші ( МӘМС, ЖТС, МЗЖ қоса есептегенде)</t>
  </si>
  <si>
    <t>3) Бұқарамен байланыс маманы      (МӘМС, ЖТС, МЗЖ қоса есептегенде)</t>
  </si>
  <si>
    <t>1.2.</t>
  </si>
  <si>
    <t xml:space="preserve">Жалақы, соның ішінде: </t>
  </si>
  <si>
    <t>1.1.2.</t>
  </si>
  <si>
    <t>1.1.3.</t>
  </si>
  <si>
    <t>1.1.1.</t>
  </si>
  <si>
    <t>Әлеуметтік төлемдер, соның ішінде:</t>
  </si>
  <si>
    <t>1.2.1.</t>
  </si>
  <si>
    <t>Жоба жетекшісі (әлеум. салық, әлеум. аударым,  МӘМС)</t>
  </si>
  <si>
    <t>1.2.2.</t>
  </si>
  <si>
    <t>Есепші (әлеум. салық, әлеум. аударым,  МӘМС)</t>
  </si>
  <si>
    <t>Бұқарамен байланыс маманы (әлеум. салық, әлеум. аударым,  МӘМС)</t>
  </si>
  <si>
    <t>1.2.3.</t>
  </si>
  <si>
    <t>ай</t>
  </si>
  <si>
    <t>1.3.</t>
  </si>
  <si>
    <t>дана</t>
  </si>
  <si>
    <t>1.4.</t>
  </si>
  <si>
    <t>1.5.</t>
  </si>
  <si>
    <t>1.6.</t>
  </si>
  <si>
    <t>Пошта қызметі</t>
  </si>
  <si>
    <t>Интернет, байланыс қызметін алу</t>
  </si>
  <si>
    <t>Кеңсе тауарларын алу А4 өлшемді қағаз</t>
  </si>
  <si>
    <t>1.7.</t>
  </si>
  <si>
    <t xml:space="preserve"> Картридж  толтыру</t>
  </si>
  <si>
    <t>1.8.</t>
  </si>
  <si>
    <t>Банк қызметі</t>
  </si>
  <si>
    <t>Материалдық - техникалық жабдық</t>
  </si>
  <si>
    <t>2.1.</t>
  </si>
  <si>
    <t>ноутбук</t>
  </si>
  <si>
    <t>2.2.</t>
  </si>
  <si>
    <t>МФУ түрлі түсті принтер</t>
  </si>
  <si>
    <t>Тікелей шығындар</t>
  </si>
  <si>
    <t>3.1.</t>
  </si>
  <si>
    <t>3.2.</t>
  </si>
  <si>
    <t>ZOOM "кәсіби" пакетін қосу қызметі</t>
  </si>
  <si>
    <t>Шағын гранттар беру</t>
  </si>
  <si>
    <t>3.3.</t>
  </si>
  <si>
    <t>Комиссия мүшелерінің гонорары</t>
  </si>
  <si>
    <t>адам саны</t>
  </si>
  <si>
    <t>3.4.</t>
  </si>
  <si>
    <t>БАҚ- да материал жариялау</t>
  </si>
  <si>
    <r>
      <t xml:space="preserve">Грант алушы: </t>
    </r>
    <r>
      <rPr>
        <sz val="12"/>
        <color theme="1"/>
        <rFont val="Times New Roman"/>
        <family val="1"/>
        <charset val="204"/>
      </rPr>
      <t>«Атырау облысы «Жас Ұлан» бірыңғай балалар мен жасөспірімдер ұйымы» қоғамдық бірлестігі</t>
    </r>
  </si>
  <si>
    <t xml:space="preserve"> Ұйым басшысы _________________ Қ.Ғ.Ғилым </t>
  </si>
  <si>
    <t xml:space="preserve">                       </t>
  </si>
  <si>
    <r>
      <t xml:space="preserve">Грант сомасы: </t>
    </r>
    <r>
      <rPr>
        <sz val="14"/>
        <color theme="1"/>
        <rFont val="Times New Roman"/>
        <family val="1"/>
        <charset val="204"/>
      </rPr>
      <t>10 323 000 (он миллион үш жүз жиырма үш мың) теңге</t>
    </r>
  </si>
  <si>
    <r>
      <t xml:space="preserve">Грант тақырыбы: </t>
    </r>
    <r>
      <rPr>
        <sz val="14"/>
        <color theme="1"/>
        <rFont val="Times New Roman"/>
        <family val="1"/>
        <charset val="204"/>
      </rPr>
      <t xml:space="preserve">«Жастар үлесі» ауыл жастарын қолдау жобасы» </t>
    </r>
  </si>
  <si>
    <r>
      <t xml:space="preserve">Грант алушы: </t>
    </r>
    <r>
      <rPr>
        <sz val="14"/>
        <color theme="1"/>
        <rFont val="Times New Roman"/>
        <family val="1"/>
        <charset val="204"/>
      </rPr>
      <t>«Атырау облысы «Жас Ұлан» бірыңғай балалар мен жасөспірімдер ұйымы» қоғамдық бірлестігі</t>
    </r>
  </si>
  <si>
    <t>«23» маусым 2023 жылғы №___ 
Грант беру жөніндегі Келісімшарттың  
№ 2 Қосымшасы</t>
  </si>
  <si>
    <t>Іссапар шығындары: ЭТО ДОЛЖНО БЫТЬ В ПРЯМЫХ РАСХОДАХ</t>
  </si>
  <si>
    <t>УТВЕРЖДАЮ</t>
  </si>
  <si>
    <t>"________"____________ 2023 г.</t>
  </si>
  <si>
    <t>Консолидированный отчет по использованию грантовых средств</t>
  </si>
  <si>
    <t>за апрель - август 2023 год.</t>
  </si>
  <si>
    <t>Основная информация</t>
  </si>
  <si>
    <t>Наименование грантополучателя</t>
  </si>
  <si>
    <t>№ и дата Договора с пользователем</t>
  </si>
  <si>
    <t>Наименование проекта</t>
  </si>
  <si>
    <t>Сумма грантовых средств, тенге</t>
  </si>
  <si>
    <r>
      <t xml:space="preserve">Информация по целевому использованию грантовых средств, </t>
    </r>
    <r>
      <rPr>
        <b/>
        <i/>
        <sz val="10"/>
        <color indexed="8"/>
        <rFont val="Times New Roman"/>
        <family val="1"/>
        <charset val="204"/>
      </rPr>
      <t>тенге</t>
    </r>
  </si>
  <si>
    <t>Наименование статей расходов</t>
  </si>
  <si>
    <t>Сумма грантовых средств (по смете)</t>
  </si>
  <si>
    <t>Сумма целевого использования с начала реализации проекта</t>
  </si>
  <si>
    <t>Отклонение (сумма по смете – сумма целевого использования с начала года)</t>
  </si>
  <si>
    <t>Примечание (пояснение отклонения)</t>
  </si>
  <si>
    <t>по данным грантополучателя</t>
  </si>
  <si>
    <t>по данным проектного менеджера</t>
  </si>
  <si>
    <t>отклонение</t>
  </si>
  <si>
    <t>Статус (выполнен/ не выполнен)</t>
  </si>
  <si>
    <t>Комментарии (в случае не выполнения)</t>
  </si>
  <si>
    <t>ИСПОЛНИТЕЛЬ</t>
  </si>
  <si>
    <t>СОГЛАСОВАНО</t>
  </si>
  <si>
    <t>«Атырау облысы «Жас Ұлан» бірыңғай балалар мен жасөспірімдер ұйымы» қоғамдық бірлестігі</t>
  </si>
  <si>
    <t xml:space="preserve">«Жастар үлесі» ауыл жастарын қолдау жобасы» </t>
  </si>
  <si>
    <t>10 323 000 (он миллион үш жүз жиырма үш мың) теңге</t>
  </si>
  <si>
    <t xml:space="preserve">Іссапар шығындары: </t>
  </si>
  <si>
    <t>Картридж  толтыру</t>
  </si>
  <si>
    <t>Главный менеджер Департамента управления проектами _______________Байжиенова А.М.</t>
  </si>
  <si>
    <t>Директор Департамента управления проектами  _________________ Ахатаева Р.А.</t>
  </si>
  <si>
    <t>№ 92 от 26.06.2023</t>
  </si>
  <si>
    <t>1 отчет</t>
  </si>
  <si>
    <t>2 отчет</t>
  </si>
  <si>
    <t>3 отчет</t>
  </si>
  <si>
    <t xml:space="preserve">1 міндет. Ауылдық елді мекендердегі тұрғындардың, оның ішінде жастардың даму мүмкіндіктері мен қажеттіліктерін талдау (әкімдіктердің сайттарындағы жыл сайынғы есептік баяндамалар негізінде, қоғамдық кеңестің баяндамалары, азаматтық белсенділердің мәлімдемелері, құзіретті органдармен ақпараттық алмасулар, жастар арасында сауалнамалар жүргізу)
1шара Атырау облысының аудандық және Атырау қалалық Жастар ресурстық орталықтары  хат жолдау арқылы жергілікті жерлердегі жастардың даму мүмкіндіктері мен қажеттіліктерін талдау жөніндегі ақпараттарды жинау  және саралау жүргізу. </t>
  </si>
  <si>
    <t xml:space="preserve">Атырау облысындағы 7 ауданның Жастар ресурстық орталықтарына 2 бағытта шығыс хаттар электронды пошталарына жолданды.02.08.2023ж. №29 санды хат, аудан орталығында ауыл жастарымен кездесу ұйымдастыру жөнінде, кездесу кестесін белгілеу арқылы.07.08.2023ж. №30 санды хат, аудан бойынша жастар жөнінде ақпараттық мәлімет беру жөнінде.Атырау облысының 7 аудандық Жастар ресурстық орталықтарынан  жауап хаттар келіп түсті.
2 шара Ұйымның облыс көлеміндегі өкілдіктері арқылы Google Forms  сервисі арқылы ауылдық жастар арасында әлеуметтік сауалнама жүргізу. Google Disk сервисі арқылы Google Формы мен  7 сұрақтан тұратын сауалнама дайындалып, ауыл жастарымен сауаланма өткізу мақсатында аудан ауылдарындағы 40-тан астам ұйым өкілдеріне   жолданды. Жалпы сауалнама өтушілер саны -160. 
3 шара Мәліметтерді саралау қорытындылары бойынша әлеуметтік жобалар бойынша гранттар беру байқауының басым бағыттарын анықтау және байқау Ережесі дайындау, Тапсырыс берушімен келісу. Сауалнама нәтижесінде анықталған басым бағыттар саны -10. Шағын гранттар байқауының ережесі дайындалып, Тапсырыс берушіге келісімге жолданды. Шығыс хат №38, 08.08. 2023ж.
 4 шара  Жоба басталғандығы ұйымның әлеуметтік желі парақшаларында, БАҚ-да жарияланады. Жоба басталғаны жөнінде афиша және пост ұйымның @zhasulan_atyrau инста парақшасында және Фейсбук желісіндегі «Атырау облысы «Жас Ұлан» ұйымы» группасында жарияланды.
5 шара Грант конкурсы басталғандығы жөнінде жарнамалар Атырау облысы аумағында радиолар арқылы және  Атырау қаласы көшелеріндегі лэд экранда насихаттау. Қаланың орталық Абай және Махамбет Өтемісов көшелеріндегі үлкен лэд экранда көрсетілді. Грант конкурсын Атырау облысы аумағында таратылатын «Ретро FM» 105 және «Жұлдыз FM» 107,2 радиолары арқылы насихатталды.«Атырау» БАҚ-да жарияланды.
</t>
  </si>
  <si>
    <t>Выполнен</t>
  </si>
  <si>
    <t>2 міндет Білім беру бағдарламаларын әзірлеу, тапсырыс берушімен келісу және қатысушыларды іріктеу критерийлерін дайындау</t>
  </si>
  <si>
    <t xml:space="preserve">1 шара Ауыл жастарымен жүргізілетін білім беру бағдарламаларын және қатысушыларды іріктеу критерийлерін дайындау және тапсырыс берушіге ұсыну. Білім беру бағдарламалары «Әлеуметтік жоба жасау», «Бухгалтерлік есеп жүргізу», «Ақпараттық сауаттылық» бағытттары бойынша дайындалып, оқыту жұмысы жүзеге асырылды.Қатысушылар жобаларын бағалау және қатысушыларды іріктеу үшін 10 критерий анықталып, Атырау облысы Ішкі саясат басқармасына Ұсыным хат жолданды.
2 шара Электронды мекен-жайға  келіп түскен өтініштер бойынша қатысушыларды іріктейді. «Жастар Үлесі» жобасы бойынша grant_jastarulesi@mail.ru  арнайы электронды пошта ашылды. Қатысушылар ұсыныстары осы почта арқылы қабылданып, кері байланыстар берілді.
3 шара Ауыл жастары үшін арнап ашылған мессенджерлердегі чат-боттар арқылы Білім беру бағдарламаларына қатысушыларды іріктеу жұмыстарын жүргізу. Сауалнама жүргізу жұмыстары үшін сілтеме жасалып, Instagram парақша стористері, WhatsApp чаттарға хабарламалар тарату, стористер қою арқылы Telegram мессенджері арқылы жүзеге асырылып, ақпарат таратылды. Жалпы чат-боттан өткен адамдар саны -171. Білім беру бағдарламаларына қатысушылар үшін WhatsApp чаттар құрылды.
</t>
  </si>
  <si>
    <t>3 міндет. Әлеуметтік жобалар дайындау, жоба есебін жүргізу және ақпараттық сауаттылық бойынша оқыту, байқау ережесімен  таныстыру онлайн семинарларын өткізу (кем дегенде 8)</t>
  </si>
  <si>
    <t xml:space="preserve">1 шара Білім беру бағдарламаларын өткізу кестесі және қатысушылар тізімдерін жасақтау. 7 - 11 тамыз аралығында Атырау облысының жеті ауданында Жастар ресурстық орталықтарымен бірлесе отырып, ауыл жастарымен кездесулер өткізілді. Әлеуметтік жоба жасау, жоба сметасын құру, есеп беру, жобаны ақпараттандыру бойынша таныстырылмдар өткізіліп, практикалық жұмыстар жасалды. Жалпы қатысушылар саны – 176.
2 шара Білім алушыларды WhatsApp мессенджеріндегі топтарға қосу. Сабақ кестесі негізінде топтарға сілтемелер мен хабарландырулар жолдау. WhatsApp желісінде кеңес алушылар -87, ауыл жастарына ашылған группалар саны -10. Группалардағы жастар саны – 229. Группада қосымша консультациялық жұмыстар жүргізіліп, жоба жасау бойынша қосымша материалдар, жоба үлгілері берілді.
3 шара ZOOM «кәсіби» пакеті сатып алу, сабақтарды кестеге сай жоспарлап өткізу. 100 қолданушымен шектеусіз қосылу мен 3 ай қолдану қызметі алынды. Жастардан түскен сұрақтар бойынша, жаңадан қосылған жастарға білім беру бағдарламалары бойынша зум конференциялар өткізілді.
</t>
  </si>
  <si>
    <t>4 міндет. Білім беру бағдарламасына қатысушылар арасында шағын гранттар байқауын өткізу. Жобаларды іріктеу, грант иегерлерін анықтау</t>
  </si>
  <si>
    <t xml:space="preserve">1 шара Ауыл жастарына арналған әлеуметтік жобалардың шағын гранттар байқауының Ережесін жариялау.Байқау ережесі WhatsApp мессенджерінде 10 топтарда жарияланды. Сонымен бірге WhatsApp чаттарға тарату, Telegram стористер шығару, Жастар ресурстық орталығы парақшаларында жариялау жұмыстары жүргізілді. Жергілікті БАҚ-ы «Атырау» газетінде, «Аtyrau.bugin» паблигінде жарияланды. Атырау облысы аумағында таратылатын «Ретро FM» 105 және «Жұлдыз FM» 107.2 радиолары арқылы насихатталды.
2 шара Байқауға қатысушылар құжаттары арнайы ашылған электронды мекен- жайда қабылдау. grant_jastarulesi@mail.ru   поштасына 60 өтінім мен құжаттар келіп түсті. Құжаттар сараланып, толықтыруға қайта жолданды. Қатысушылар өтінішіне байланысты жобалық топпен кеңесе отырып, қабылдау жұмысын 28 тамызға ұзартуға шешім қабылданып, хаттама толтырылды. 
3 шара Жобалық топпен Байқау бағыттары бойынша құжаттар сұрыпталады.Грант конкурсына ұсынылған жоба саны – 60, оның ішінде: өтініш беруші жеке тұлға - 55 , ауылда тіркелген жастар ҮЕҰ- 2;  екі автор (жеке тұлға) екі жоба ұсынды, бір ҮЕҰ 2 жоба ұсынды.
4 шара Байқау жеңімпаздарын анықтау мақсатында әлеуметтік жобалау және оны жүзеге асыру бойынша тәжірибелі және арнайы мамандардан қомиссия құрамы жасақталып, грант иегерлерін анықтау жұмыстары жүргізіледі. Шағын грант конкурсының жеңімпаздарын анықтау мақсатында Кокурстық комиссия құрылды, саны – 5.
Комиссия төрағасы:
Доскалиева Айгерім Жардемқызы – Атырау облысы Ішкі саясат басқармасы басшысының орынбасары.
Комиссия мүшелері:
1. Күмісқалиев Ерлан – «Атырау Маленькая страна» қоғамдық қорының басшысы;
2. Байжиенова Асель – «Азаматтық бастамаларды қолдау орталығы» КЕАҚ-ның бас менеджері;
3. Уалиева Айгуль – «Золотое время» ҚҚ-ның басшысы;
4. Ғилым Қарақат Ғилымқызы – Атырау облысы «Жас Ұлан» ББЖҰ ҚБ-ның төрайымы.
Комиссия хатшысы :
Қанатова Мартагүл Төлеуқызы – жоба жетекшісі. 
5 шара Шағын грант конкурсының құжаттарын техникалық іріктеу жұмыстарын жүргізу.Шағын грант иегерлерін анықтау. Жобалық топпен конкурсқа келіп түскен өтініштерді ереже талаптарына сай критерийлерге сай қатысушылар құжаттары сараланды. 60 қатысушының ішінен 24 жоба комиссия бағалауына ұсынылды.Комиссия жұмысы екі этапта ұйымдастырылды.Комиссия құрамындағы азаматтардың жеке электронды пошталарына іріктелген құжаттар жеке архив папкалармен және конкурс ережесі, бағалау критерийлері, бағалау парақшасы, сонымен бірге барлық қатысушылар тізімі жолданды. Комиссия құрамы жеке бағалау жүргізді.Екінші этапта комиссия қорытынды отырысы ZOOM платформасы арқылы жүргізілді. Комиссия мүшелерінің бағаларын қосу арқылы, жағары балл жинаған 14 қатысушы грант иегері танылды. Хаттама толтырылып, тапсырыс берушіге қаржыландыруға ұсынылды.
</t>
  </si>
  <si>
    <t>5 міндет. Жобалардың жүзеге асырылу барысын  ақпараттық жария етуді, оның ішінде жоба қорытындысы бойынша БАҚ- да мақала жариялау. Жоба есебін тапсыру.</t>
  </si>
  <si>
    <t xml:space="preserve">1 шара Грант иегерлерімен келісім шарттар жасау: жобаларды жүзеге асыру, қаржылық, шығармашылық есептілік мерзімдерін белгілеу, қаржымен қамтамасыз ету кезеңдерін белгілеу. «ЖАСТАР ҮЛЕСІ» ауыл жастарын қолдау жобасы 500 000 тг шағын грантының жүлдегерелерінің тізімі:
1 . «Кеңөзек селолық округінде мектеп жасындағы волонтерлер жұмысын ұйымдастыру» Темірғалиев Жандос Нұрболатұлы, Кеңөзек с/о Тасқала ауылы
2. «Әлеуметтік жобалау және басқару жобасы»  Таңатаров Наурызбек Жиенбайұлы, Индер  ауданы 
3. «Мақат дзюдо клубы: шынықсаң шымыр боласың»  Рахмет Махамбет Алшынбекұлы, Мақат ауданы, Мақат кенті 
4. «MOBILE MAQAT» объектив арқылы болашаққа мүмкіндік беру» Рахметова Айдана Алшынбекқызы, Мақат ауданы, Мақат кенті 
5. «DIGITAL ТАЛҒАЙРАҢ» Жалмуханова Асылай Сангереевна, Атырау қаласы, Кайыршақты селолық округі, Талғайраң ауылы
6. «Болашақтың мүмкіндіктерін кеңейту: Доссор кентіндегі балаларға арналған тегін робототехника сыныбы» жобасы», Сәнжанова Фариза Сәнжанқызы, Мақат ауданы, Доссор кенті 
7. «ROBO AUYL» «Алаш стратегиялық зерттеу орталығы» Қоғамдық Қоры,  Құрманғазы ауданы, Жыланды селосы 
8. «SMART AQQYSTAU» ЖОБАСЫ» Жанұзақова Мөлдір Юсупқызы,  Исатай ауданы, Аққыстау ауылдық округі 
9. «Тұрғызба ауылының саябаққа жөндеу жұмыстарын жүргізу» Мауленқызы Бермед, Жылыой ауданы, Тұрғызба ауылы 
10. «Заманауи стильдегі кітапхана коворкингі» Өтегенқызы Ұлжан, Исатай ауданы, Аққыстау селосы 
11. «Бесікті ауылында балалар алаңын жаңарту жобасы», Ыхласова Динара Анарбековна , Атырау қаласы , Бесікті селосы 
12. «ASPAP LIVE»  жобасы  Сапарбаева Жулдыз Сапарбаевна , Махамбет ауданы, Ақтоғай селосы 
13. «JAILY» зона  Хамзин Нұрбол Лесбекұлы, Махамбет ауданы, Ақжайық селосы 
14. «IQ-Coworking-орталығы», «Құрманғазы-Туған жер қоғамдық қоры», Құрманғазы ауданы, Орлы.
2 шара СММ маманы жобалардың жүзеге асырылуы бойынша ақпараттарды әр бағытқа арнайы хэштегтермен әлеуметтік желілерде жариялау. Шағын гранттар бағыттары бойынша хэштегтер #digitaltalkairan #шынықсаңшымырболасың#mobilemaqat#roboauyl#smartaqqystau#тасқалаволонтерлері #әлеуметтікжобалаужәнебасқару#zamanauikitaphana#бесіктісаябақ#jailyzona#iqcoworking#aspaplive#болашақтыңмүмкіндіктерінкеңейту#айжұлдызсаябағыШағын гранттар бағыттары бойынша хэштегтер #атырау #атырауойл #атыраужастары #ауылжастары #цпги #шағынгрант #жастарүлесі #жастарүлесіжобасы #жасұлан #жасұланатырау #14грант 1. Жалмуханова Асылай Сангереевна - DIGITAL ТАЛҒАЙРАН #digitaltalkairan 2. Рахмет Махамбет Алшынбекұлы - Махат дзюдо клубы: шынықсаң шымыр боласың #мақатжастары #махатдзюдоклубы #шынықсаңшымырболасың 3. Рахметова Айдана Алшынбекқызы - «MOBILE MAQAT» объектив арқылы болашаққа мүмкіндік беру #мақатжастары #mobilemaqat #мобилография #ақпараттықсауаттылықтыүйретужобалары 4. «Алаш стратегиялық зерттеу орталығы» Қоғамдық Қоры - ROBO AUYL #құрманғазыжастары #roboauyl #робототехника 5. Жанұзақова Мөлдір Юсупқызы - «SMART AQQYSTAU» ЖОБАСЫ #исатайжастары #smartaqqystau 6. Темірғалиев Жандос Нұрболатұлы - Кеңөзек селолық округінде мектеп жасындағы волонтерлер жұмысын ұйымдастыру #волонтерлержобасы #тасқалаволонтерлері 7. Таңатаров Наурызбек Жиенбайұлы - Әлеуметтік жобалау және басқару жобасы #индержастары #әлеуметтікжобалаужәнебасқару 8. Өтегенқызы Ұлжан - Заманауи стильдегі кітапхана коворкингі жобасы #kitapal #zamanauikitaphana #Coworking #исатайжастары 9. Ыхласова Динара Анарбековна - Бесікті ауылында балалар алаңын жаңарту жобасы #бесіктісаябақ #балаларойыналаңынжаңарту 10. Хамзин Нұрбол Лесбекұлы - «JAILY» зона #махамбетжастары #jailyzona #жайлызона 11. Құрманғазы-Туған жер қоғамдық қор - IQ-Coworking-орталығы #құрманғазыжастары #құрманғазыковоркинг #iqcoworking 12. Сапарбаева Жулдыз Сапарбаевна - «ASPAP LIVE» ЖОБАСЫ #махамбетжастары #aspaplive #ұлттықаспаптар 13. Сәнжанова Фариза Сәнжанқызы - «Болашақтың мүмкіндіктерін кеңейту: Доссор кентіндегі балаларға арналған тегін робототехника сыныбы» жобасы #мақатжастары #болашақтыңмүмкіндіктерінкеңейту #РобототехникаДоссор 14. Бекболатов Асылан - «ТҰРҒЫЗБА АУЫЛЫНДА САЯБАҚ ҚА ЖӨНДЕУ ЖҰМЫСТАРЫН ЖҮРГІЗУ» ЖОБАСЫ #жылыойжастары #саябақ#айжұлдызсаябағы#жөндеужұмыстар
3 шара Жоба қорытындысы бойынша БАҚ- да мақала жарияланады. Бесікті селосында өткізілген балалар алаңын жаңарту жобасы бойынша жаңалықтар шығарылымы.Жергілікті«Қазақстан Атырау»ТелеарнасыКеңөзек селолық округінде құрылған «Жас волонтерларды»марапаттау сәтінен жаңалықтар шығарылымы Жергілікті «Қазақстан Атырау» телеарнасы.Сонымен қатар әр жоба аудандық мақала газеттерге де жарияланды.Соңғы қорытынды 14 жобаны таныстыру мақаласы Атырау газетінде жарияланды.
</t>
  </si>
  <si>
    <t xml:space="preserve">Шарт талаптарына сәйкес жоба нәтижелерінің қорытынды жария тұсаукесері </t>
  </si>
  <si>
    <t xml:space="preserve">1 шара Жоба бойынша шығармашылық және қаржылық есебін тапсыруды жүзеге асырады. I транш бойынша 14 грант иегерінен аралық – шығармашылық және қаржылық есеп құжаттары қабылданды.Шығармашылық есеп құжаттары -14. Қаржылық есеп құжаттары – 14. I I транш бойынша 14 грант иегерінен аралық – шығармашылық және қаржылық есеп құжаттары қабылданды.Шығармашылық есеп құжаттары -14. Қаржылық есеп құжаттары – 14.
2 шара Қатысушылардың қанағаттану деңгейін талдау. Атырау облысының әр аудан,өңірінен 14 грант иегері атанған жобаларға ат салысқан, оқытулардан өткен оқушылар,ауыл тұрғындарының жоба туралы пікірі,жобаға қойған бағалауын талдайтын Google Forms арқылы сауалнама өткізілді. Сауалнамадан өтушілер саны - 6 аудан, Атырау қаласына қарасты селолардан жалпы 206 адам.
3 шара Жоба аясында жүзеге асырылған жобалардың  қорытындысы туралы әлеуметтік желілердегі ресми парақшалары арқылы тікелей эфирде таныстыру немесе офлайн қоғамдық тыңдалым ұйымдастыру. Жас ұлан ұйымының Instagram желісіндегі ресми парақшасында @zhasulan_atyrau 20.11.2023ж күні 21:00-де тікелей эфир өткізілді. Эфирге 108 адам қатысты. https://www.instagram.com/reel/Cz4DKEfNN3K/?utm_source=ig_web_copy_link&amp;igshid=MzRlODBiNWFlZA 
23 шара Жобаның белсенді кезеңі аяқталғаннан кейін қатысушылармен кемінде 2 фокус-топтық талқылауын жүргізу, ұсыныстарды жергілікті атқарушы органдарға, тапсырыс берушіге жолдау.
Шарт талаптары бойынша жобаны іске асыру барысы туралы ақпараттық жұмыс 
1 шара Жобаны іске асыру барысы туралы жария таныстырылымдар (жобаның басында және соңында) Грант иегерлері таныстырылымы 7 қыркүйек күні инстаграм парақшада тікелей эфирде өткізілді. Жалпы жеңімпаздар туралы арнайы пост арқылы жарияланды.
2 шара Әлеуметтік желілердегі ақпараттық посттар. Жоба басталғаннан бері Атырау қаласы мен аудан газеттерінде 5 мақала жарияланды.Жас ұлан ұйымының Instagram желісіндегі ресми парақшасында @zhasulan_atyrau 40 пост,2 тікелей эфир, 100 история салынды. История қаралым саны : 4726.  Пост охват – 4382. 14 грант иегерімен Google Forms арқылы жоба туралы ұсыныстармен талдауларға сауалнама өткізілді. Сауалнама өтушілер саны-14. https://docs.google.com/forms/d/e/1FAIpQLSeZSLzpRZsfYMVV9w56QuSfGLwX7YQtrrvMao8Zawn8ITkbEg/viewform?usp=sf_link
</t>
  </si>
  <si>
    <t>Главный менеджер Департамента управления проектами _______________ Жаксыбергенова К.Ж.</t>
  </si>
  <si>
    <t>Заместитель Председатель Правления НАО "ЦПГИ"</t>
  </si>
  <si>
    <t xml:space="preserve">Рахимжанов А.Б.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</si>
</sst>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р_._-;\-* #,##0_р_._-;_-* &quot;-&quot;??_р_._-;_-@_-"/>
    <numFmt numFmtId="165" formatCode="#,##0_ ;\-#,##0\ "/>
    <numFmt numFmtId="166" formatCode="#,##0.00_ ;\-#,##0.00\ "/>
  </numFmts>
  <fonts count="34"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i/>
      <sz val="12"/>
      <color theme="1"/>
      <name val="Times New Roman"/>
      <family val="1"/>
      <charset val="204"/>
    </font>
    <font>
      <sz val="12"/>
      <color rgb="FF000000"/>
      <name val="Times New Roman"/>
      <family val="1"/>
      <charset val="204"/>
    </font>
    <font>
      <b/>
      <sz val="14"/>
      <color theme="1"/>
      <name val="Times New Roman"/>
      <family val="1"/>
      <charset val="204"/>
    </font>
    <font>
      <b/>
      <sz val="12"/>
      <color theme="1"/>
      <name val="Calibri"/>
      <family val="2"/>
      <charset val="204"/>
      <scheme val="minor"/>
    </font>
    <font>
      <sz val="14"/>
      <color theme="1"/>
      <name val="Times New Roman"/>
      <family val="1"/>
      <charset val="204"/>
    </font>
    <font>
      <sz val="11"/>
      <color theme="1"/>
      <name val="Times New Roman"/>
      <family val="1"/>
      <charset val="204"/>
    </font>
    <font>
      <sz val="11"/>
      <color theme="1"/>
      <name val="Calibri"/>
      <family val="2"/>
      <charset val="204"/>
      <scheme val="minor"/>
    </font>
    <font>
      <sz val="10"/>
      <name val="Times New Roman"/>
      <family val="1"/>
      <charset val="204"/>
    </font>
    <font>
      <b/>
      <sz val="10"/>
      <color indexed="8"/>
      <name val="Times New Roman"/>
      <family val="1"/>
      <charset val="204"/>
    </font>
    <font>
      <sz val="10"/>
      <color indexed="8"/>
      <name val="Times New Roman"/>
      <family val="1"/>
      <charset val="204"/>
    </font>
    <font>
      <sz val="10"/>
      <color theme="1"/>
      <name val="Times New Roman"/>
      <family val="1"/>
      <charset val="204"/>
    </font>
    <font>
      <b/>
      <i/>
      <sz val="10"/>
      <color indexed="8"/>
      <name val="Times New Roman"/>
      <family val="1"/>
      <charset val="204"/>
    </font>
    <font>
      <b/>
      <sz val="10"/>
      <name val="Times New Roman"/>
      <family val="1"/>
      <charset val="204"/>
    </font>
    <font>
      <b/>
      <sz val="12"/>
      <color indexed="8"/>
      <name val="Calibri"/>
      <family val="2"/>
      <charset val="204"/>
      <scheme val="minor"/>
    </font>
    <font>
      <sz val="12"/>
      <color theme="1"/>
      <name val="Calibri"/>
      <family val="2"/>
      <charset val="204"/>
      <scheme val="minor"/>
    </font>
    <font>
      <sz val="12"/>
      <name val="Calibri"/>
      <family val="2"/>
      <charset val="204"/>
      <scheme val="minor"/>
    </font>
    <font>
      <b/>
      <sz val="12"/>
      <name val="Calibri"/>
      <family val="2"/>
      <charset val="204"/>
      <scheme val="minor"/>
    </font>
    <font>
      <sz val="10"/>
      <name val="Arial"/>
      <family val="2"/>
      <charset val="204"/>
    </font>
    <font>
      <sz val="10"/>
      <color rgb="FF000000"/>
      <name val="Times New Roman"/>
      <family val="1"/>
      <charset val="204"/>
    </font>
    <font>
      <b/>
      <sz val="12"/>
      <color rgb="FF000000"/>
      <name val="Times New Roman"/>
      <family val="1"/>
      <charset val="204"/>
    </font>
    <font>
      <i/>
      <sz val="12"/>
      <color indexed="8"/>
      <name val="Times New Roman"/>
      <family val="1"/>
      <charset val="204"/>
    </font>
    <font>
      <sz val="12"/>
      <name val="Times New Roman"/>
      <family val="1"/>
      <charset val="204"/>
    </font>
    <font>
      <sz val="12"/>
      <name val="Arial"/>
      <family val="2"/>
      <charset val="204"/>
    </font>
    <font>
      <i/>
      <sz val="10"/>
      <color indexed="8"/>
      <name val="Times New Roman"/>
      <family val="1"/>
      <charset val="204"/>
    </font>
    <font>
      <b/>
      <i/>
      <sz val="12"/>
      <color theme="1"/>
      <name val="Times New Roman"/>
      <family val="1"/>
      <charset val="204"/>
    </font>
    <font>
      <b/>
      <i/>
      <sz val="12"/>
      <color theme="1"/>
      <name val="Calibri"/>
      <family val="2"/>
      <charset val="204"/>
      <scheme val="minor"/>
    </font>
    <font>
      <b/>
      <i/>
      <sz val="10"/>
      <name val="Times New Roman"/>
      <family val="1"/>
      <charset val="204"/>
    </font>
    <font>
      <sz val="12"/>
      <color indexed="8"/>
      <name val="Calibri"/>
      <family val="2"/>
      <charset val="204"/>
      <scheme val="minor"/>
    </font>
    <font>
      <sz val="10"/>
      <color rgb="FFFF0000"/>
      <name val="Times New Roman"/>
      <family val="1"/>
      <charset val="204"/>
    </font>
    <font>
      <b/>
      <sz val="12"/>
      <color rgb="FFFF0000"/>
      <name val="Calibri"/>
      <family val="2"/>
      <charset val="204"/>
      <scheme val="minor"/>
    </font>
    <font>
      <b/>
      <i/>
      <sz val="12"/>
      <name val="Calibri"/>
      <family val="2"/>
      <charset val="204"/>
      <scheme val="minor"/>
    </font>
  </fonts>
  <fills count="6">
    <fill>
      <patternFill patternType="none"/>
    </fill>
    <fill>
      <patternFill patternType="gray125"/>
    </fill>
    <fill>
      <patternFill patternType="solid">
        <fgColor rgb="FFF4F5F6"/>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141">
    <xf numFmtId="0" fontId="0" fillId="0" borderId="0" xfId="0"/>
    <xf numFmtId="0" fontId="1" fillId="0" borderId="0" xfId="0" applyFont="1" applyAlignment="1">
      <alignment horizontal="left" vertical="center" indent="15"/>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indent="10"/>
    </xf>
    <xf numFmtId="0" fontId="2" fillId="0" borderId="0" xfId="0" applyFont="1" applyAlignment="1">
      <alignment horizontal="left" vertical="center" wrapText="1" indent="10"/>
    </xf>
    <xf numFmtId="0" fontId="1" fillId="0" borderId="0" xfId="0" applyFont="1"/>
    <xf numFmtId="0" fontId="0" fillId="3" borderId="0" xfId="0" applyFill="1"/>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 fillId="0" borderId="0" xfId="0" applyFont="1" applyAlignment="1">
      <alignment horizontal="left" wrapText="1"/>
    </xf>
    <xf numFmtId="0" fontId="8" fillId="0" borderId="0" xfId="0" applyFont="1"/>
    <xf numFmtId="3" fontId="2" fillId="2" borderId="1" xfId="0" applyNumberFormat="1" applyFont="1" applyFill="1" applyBorder="1" applyAlignment="1">
      <alignment horizontal="left" vertical="center" wrapText="1"/>
    </xf>
    <xf numFmtId="3" fontId="1" fillId="2" borderId="1" xfId="0" applyNumberFormat="1" applyFont="1" applyFill="1" applyBorder="1" applyAlignment="1">
      <alignment horizontal="left" vertical="center" wrapText="1"/>
    </xf>
    <xf numFmtId="16" fontId="1" fillId="2" borderId="1" xfId="0" applyNumberFormat="1" applyFont="1" applyFill="1" applyBorder="1" applyAlignment="1">
      <alignment horizontal="left" vertical="center" wrapText="1"/>
    </xf>
    <xf numFmtId="16" fontId="2"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3" fontId="2" fillId="4" borderId="1" xfId="0" applyNumberFormat="1" applyFon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4" borderId="0" xfId="0" applyFill="1"/>
    <xf numFmtId="0" fontId="10" fillId="5" borderId="0" xfId="0" applyFont="1" applyFill="1" applyAlignment="1">
      <alignment vertical="top"/>
    </xf>
    <xf numFmtId="0" fontId="10" fillId="5" borderId="0" xfId="0" applyFont="1" applyFill="1" applyAlignment="1">
      <alignment vertical="top" wrapText="1"/>
    </xf>
    <xf numFmtId="3" fontId="15" fillId="5" borderId="0" xfId="0" applyNumberFormat="1" applyFont="1" applyFill="1" applyAlignment="1">
      <alignment vertical="top"/>
    </xf>
    <xf numFmtId="0" fontId="15" fillId="5" borderId="0" xfId="0" applyFont="1" applyFill="1" applyAlignment="1">
      <alignment vertical="top"/>
    </xf>
    <xf numFmtId="0" fontId="10" fillId="5" borderId="0" xfId="0" applyFont="1" applyFill="1" applyAlignment="1">
      <alignment horizontal="center" vertical="top"/>
    </xf>
    <xf numFmtId="0" fontId="11" fillId="5" borderId="0" xfId="0" applyFont="1" applyFill="1" applyAlignment="1">
      <alignment horizontal="right" vertical="top"/>
    </xf>
    <xf numFmtId="0" fontId="13" fillId="5" borderId="0" xfId="0" applyFont="1" applyFill="1" applyAlignment="1">
      <alignment vertical="top"/>
    </xf>
    <xf numFmtId="0" fontId="13" fillId="5" borderId="0" xfId="0" applyFont="1" applyFill="1" applyAlignment="1">
      <alignment vertical="top" wrapText="1"/>
    </xf>
    <xf numFmtId="3" fontId="10" fillId="5" borderId="0" xfId="0" applyNumberFormat="1" applyFont="1" applyFill="1" applyAlignment="1">
      <alignment vertical="top"/>
    </xf>
    <xf numFmtId="3" fontId="29" fillId="5" borderId="0" xfId="0" applyNumberFormat="1" applyFont="1" applyFill="1" applyAlignment="1">
      <alignment vertical="top"/>
    </xf>
    <xf numFmtId="0" fontId="29" fillId="5" borderId="0" xfId="0" applyFont="1" applyFill="1" applyAlignment="1">
      <alignment vertical="top"/>
    </xf>
    <xf numFmtId="164" fontId="10" fillId="5" borderId="1" xfId="1" applyNumberFormat="1" applyFont="1" applyFill="1" applyBorder="1" applyAlignment="1">
      <alignment horizontal="left" vertical="top" wrapText="1"/>
    </xf>
    <xf numFmtId="0" fontId="0" fillId="5" borderId="0" xfId="0" applyFill="1" applyAlignment="1">
      <alignment vertical="top"/>
    </xf>
    <xf numFmtId="0" fontId="10" fillId="3" borderId="0" xfId="0" applyFont="1" applyFill="1" applyAlignment="1">
      <alignment vertical="top"/>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horizontal="left" vertical="center"/>
    </xf>
    <xf numFmtId="0" fontId="2" fillId="0" borderId="0" xfId="0" applyFont="1" applyAlignment="1">
      <alignment horizontal="left" vertical="center" wrapText="1"/>
    </xf>
    <xf numFmtId="0" fontId="10" fillId="0" borderId="0" xfId="0" applyFont="1" applyFill="1" applyAlignment="1">
      <alignment horizontal="center" vertical="top"/>
    </xf>
    <xf numFmtId="0" fontId="10" fillId="0" borderId="0" xfId="0" applyFont="1" applyFill="1" applyAlignment="1">
      <alignment vertical="top" wrapText="1"/>
    </xf>
    <xf numFmtId="0" fontId="10" fillId="0" borderId="0" xfId="0" applyFont="1" applyFill="1" applyAlignment="1">
      <alignment vertical="top"/>
    </xf>
    <xf numFmtId="0" fontId="10" fillId="0" borderId="0" xfId="0" applyFont="1" applyFill="1" applyAlignment="1">
      <alignment horizontal="right" vertical="top"/>
    </xf>
    <xf numFmtId="0" fontId="15" fillId="0" borderId="0" xfId="0" applyFont="1" applyFill="1" applyAlignment="1">
      <alignment horizontal="right" vertical="top" wrapText="1"/>
    </xf>
    <xf numFmtId="0" fontId="11" fillId="0" borderId="0" xfId="0" applyFont="1" applyFill="1" applyAlignment="1">
      <alignment vertical="top"/>
    </xf>
    <xf numFmtId="0" fontId="15" fillId="0" borderId="0" xfId="0" applyFont="1" applyFill="1" applyAlignment="1">
      <alignment horizontal="center" vertical="top"/>
    </xf>
    <xf numFmtId="0" fontId="11" fillId="0" borderId="0" xfId="0" applyFont="1" applyFill="1" applyAlignment="1">
      <alignment horizontal="center" vertical="top"/>
    </xf>
    <xf numFmtId="0" fontId="11" fillId="0" borderId="0" xfId="0" applyFont="1" applyFill="1" applyAlignment="1">
      <alignment horizontal="center" vertical="top"/>
    </xf>
    <xf numFmtId="0" fontId="11" fillId="0" borderId="16" xfId="0" applyFont="1" applyFill="1" applyBorder="1" applyAlignment="1">
      <alignment horizontal="center" vertical="top" wrapText="1"/>
    </xf>
    <xf numFmtId="0" fontId="11" fillId="0" borderId="1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2" fillId="0" borderId="19"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1" xfId="0" applyFont="1" applyFill="1" applyBorder="1" applyAlignment="1">
      <alignment horizontal="left" vertical="top" wrapText="1"/>
    </xf>
    <xf numFmtId="0" fontId="13" fillId="0" borderId="3" xfId="0" applyFont="1" applyFill="1" applyBorder="1" applyAlignment="1">
      <alignment horizontal="left" vertical="top"/>
    </xf>
    <xf numFmtId="0" fontId="13" fillId="0" borderId="4" xfId="0" applyFont="1" applyFill="1" applyBorder="1" applyAlignment="1">
      <alignment horizontal="left" vertical="top"/>
    </xf>
    <xf numFmtId="0" fontId="12" fillId="0" borderId="8"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9"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9"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24" xfId="0" applyFont="1" applyFill="1" applyBorder="1" applyAlignment="1">
      <alignment horizontal="left" vertical="top" wrapText="1"/>
    </xf>
    <xf numFmtId="3" fontId="12" fillId="0" borderId="25" xfId="0" applyNumberFormat="1" applyFont="1" applyFill="1" applyBorder="1" applyAlignment="1">
      <alignment horizontal="left" vertical="top" wrapText="1"/>
    </xf>
    <xf numFmtId="3" fontId="12" fillId="0" borderId="26" xfId="0" applyNumberFormat="1" applyFont="1" applyFill="1" applyBorder="1" applyAlignment="1">
      <alignment horizontal="left" vertical="top"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165" fontId="6" fillId="0" borderId="1" xfId="1" applyNumberFormat="1" applyFont="1" applyFill="1" applyBorder="1" applyAlignment="1">
      <alignment horizontal="right" vertical="top" wrapText="1"/>
    </xf>
    <xf numFmtId="166" fontId="6" fillId="0" borderId="1" xfId="1" applyNumberFormat="1" applyFont="1" applyFill="1" applyBorder="1" applyAlignment="1">
      <alignment horizontal="right" vertical="top" wrapText="1"/>
    </xf>
    <xf numFmtId="166" fontId="16" fillId="0" borderId="1" xfId="1" applyNumberFormat="1" applyFont="1" applyFill="1" applyBorder="1" applyAlignment="1">
      <alignment horizontal="right" vertical="top" wrapText="1"/>
    </xf>
    <xf numFmtId="165" fontId="16" fillId="0" borderId="1" xfId="1" applyNumberFormat="1" applyFont="1" applyFill="1" applyBorder="1" applyAlignment="1">
      <alignment horizontal="right" vertical="top" wrapText="1"/>
    </xf>
    <xf numFmtId="164" fontId="31" fillId="0" borderId="1" xfId="1" applyNumberFormat="1" applyFont="1" applyFill="1" applyBorder="1" applyAlignment="1">
      <alignment horizontal="left" vertical="top" wrapText="1"/>
    </xf>
    <xf numFmtId="0" fontId="1" fillId="0" borderId="1" xfId="0" applyFont="1" applyFill="1" applyBorder="1" applyAlignment="1">
      <alignment vertical="top" wrapText="1"/>
    </xf>
    <xf numFmtId="165" fontId="6" fillId="0" borderId="1" xfId="1" applyNumberFormat="1" applyFont="1" applyFill="1" applyBorder="1" applyAlignment="1">
      <alignment horizontal="right" vertical="top"/>
    </xf>
    <xf numFmtId="166" fontId="6" fillId="0" borderId="1" xfId="1" applyNumberFormat="1" applyFont="1" applyFill="1" applyBorder="1" applyAlignment="1">
      <alignment horizontal="right" vertical="top"/>
    </xf>
    <xf numFmtId="164" fontId="10" fillId="0" borderId="1" xfId="1" applyNumberFormat="1" applyFont="1" applyFill="1" applyBorder="1" applyAlignment="1">
      <alignment vertical="top" wrapText="1"/>
    </xf>
    <xf numFmtId="165" fontId="17" fillId="0" borderId="1" xfId="1" applyNumberFormat="1" applyFont="1" applyFill="1" applyBorder="1" applyAlignment="1">
      <alignment horizontal="right" vertical="top" wrapText="1"/>
    </xf>
    <xf numFmtId="166" fontId="18" fillId="0" borderId="1" xfId="1" applyNumberFormat="1" applyFont="1" applyFill="1" applyBorder="1" applyAlignment="1">
      <alignment horizontal="right" vertical="top"/>
    </xf>
    <xf numFmtId="166" fontId="30" fillId="0" borderId="1" xfId="1" applyNumberFormat="1" applyFont="1" applyFill="1" applyBorder="1" applyAlignment="1">
      <alignment horizontal="right" vertical="top" wrapText="1"/>
    </xf>
    <xf numFmtId="166" fontId="17" fillId="0" borderId="1" xfId="1" applyNumberFormat="1" applyFont="1" applyFill="1" applyBorder="1" applyAlignment="1">
      <alignment horizontal="right" vertical="top" wrapText="1"/>
    </xf>
    <xf numFmtId="164" fontId="31" fillId="0" borderId="1" xfId="1" applyNumberFormat="1" applyFont="1" applyFill="1" applyBorder="1" applyAlignment="1">
      <alignment vertical="top" wrapText="1"/>
    </xf>
    <xf numFmtId="164" fontId="15" fillId="0" borderId="1" xfId="1" applyNumberFormat="1" applyFont="1" applyFill="1" applyBorder="1" applyAlignment="1">
      <alignment vertical="top" wrapText="1"/>
    </xf>
    <xf numFmtId="0" fontId="27" fillId="0" borderId="1" xfId="0" applyFont="1" applyFill="1" applyBorder="1" applyAlignment="1">
      <alignment vertical="top" wrapText="1"/>
    </xf>
    <xf numFmtId="165" fontId="28" fillId="0" borderId="1" xfId="1" applyNumberFormat="1" applyFont="1" applyFill="1" applyBorder="1" applyAlignment="1">
      <alignment horizontal="right" vertical="top" wrapText="1"/>
    </xf>
    <xf numFmtId="166" fontId="19" fillId="0" borderId="1" xfId="1" applyNumberFormat="1" applyFont="1" applyFill="1" applyBorder="1" applyAlignment="1">
      <alignment horizontal="right" vertical="top"/>
    </xf>
    <xf numFmtId="166" fontId="18" fillId="0" borderId="1" xfId="1" applyNumberFormat="1" applyFont="1" applyFill="1" applyBorder="1" applyAlignment="1">
      <alignment horizontal="right" vertical="top" wrapText="1"/>
    </xf>
    <xf numFmtId="165" fontId="33" fillId="0" borderId="1" xfId="1" applyNumberFormat="1" applyFont="1" applyFill="1" applyBorder="1" applyAlignment="1">
      <alignment horizontal="right" vertical="top" wrapText="1"/>
    </xf>
    <xf numFmtId="0" fontId="27" fillId="0" borderId="1" xfId="0" applyFont="1" applyFill="1" applyBorder="1" applyAlignment="1">
      <alignment horizontal="left" vertical="top" wrapText="1"/>
    </xf>
    <xf numFmtId="164" fontId="15" fillId="0" borderId="1" xfId="1" applyNumberFormat="1" applyFont="1" applyFill="1" applyBorder="1" applyAlignment="1">
      <alignment horizontal="left" vertical="top" wrapText="1"/>
    </xf>
    <xf numFmtId="164" fontId="10" fillId="0" borderId="1" xfId="1" applyNumberFormat="1" applyFont="1" applyFill="1" applyBorder="1" applyAlignment="1">
      <alignment horizontal="left" vertical="top" wrapText="1"/>
    </xf>
    <xf numFmtId="165" fontId="18" fillId="0" borderId="1" xfId="1" applyNumberFormat="1" applyFont="1" applyFill="1" applyBorder="1" applyAlignment="1">
      <alignment horizontal="right" vertical="top" wrapText="1"/>
    </xf>
    <xf numFmtId="166" fontId="19" fillId="0" borderId="1" xfId="1" applyNumberFormat="1" applyFont="1" applyFill="1" applyBorder="1" applyAlignment="1">
      <alignment horizontal="right" vertical="top" wrapText="1"/>
    </xf>
    <xf numFmtId="165" fontId="32" fillId="0" borderId="1" xfId="1" applyNumberFormat="1" applyFont="1" applyFill="1" applyBorder="1" applyAlignment="1">
      <alignment horizontal="right" vertical="top" wrapText="1"/>
    </xf>
    <xf numFmtId="49" fontId="10" fillId="0" borderId="1" xfId="1" applyNumberFormat="1" applyFont="1" applyFill="1" applyBorder="1" applyAlignment="1">
      <alignment horizontal="left" vertical="top" wrapText="1"/>
    </xf>
    <xf numFmtId="166" fontId="17" fillId="0" borderId="1" xfId="1" applyNumberFormat="1" applyFont="1" applyFill="1" applyBorder="1" applyAlignment="1">
      <alignment horizontal="right" vertical="top"/>
    </xf>
    <xf numFmtId="3"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1" fillId="0" borderId="13" xfId="0" applyFont="1" applyFill="1" applyBorder="1" applyAlignment="1">
      <alignment horizontal="center" vertical="top" wrapText="1"/>
    </xf>
    <xf numFmtId="3" fontId="12" fillId="0" borderId="14" xfId="0" applyNumberFormat="1"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5" xfId="0" applyFont="1" applyFill="1" applyBorder="1" applyAlignment="1">
      <alignment horizontal="left" vertical="top" wrapText="1"/>
    </xf>
    <xf numFmtId="0" fontId="12" fillId="0" borderId="13" xfId="0" applyFont="1" applyFill="1" applyBorder="1" applyAlignment="1">
      <alignment vertical="top" wrapText="1"/>
    </xf>
    <xf numFmtId="0" fontId="11" fillId="0" borderId="13" xfId="0" applyFont="1" applyFill="1" applyBorder="1" applyAlignment="1">
      <alignment vertical="top" wrapText="1"/>
    </xf>
    <xf numFmtId="0" fontId="12"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21" fillId="0" borderId="0" xfId="0" applyFont="1" applyFill="1" applyAlignment="1">
      <alignment vertical="top" wrapText="1"/>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1" fillId="0" borderId="0" xfId="0" applyFont="1" applyFill="1" applyAlignment="1">
      <alignment vertical="top"/>
    </xf>
    <xf numFmtId="0" fontId="0" fillId="0" borderId="0" xfId="0" applyFill="1" applyAlignment="1">
      <alignment vertical="top"/>
    </xf>
    <xf numFmtId="0" fontId="24" fillId="0" borderId="0" xfId="0" applyFont="1" applyFill="1" applyAlignment="1">
      <alignment vertical="top"/>
    </xf>
    <xf numFmtId="0" fontId="24" fillId="0" borderId="0" xfId="0" applyFont="1" applyFill="1" applyAlignment="1">
      <alignment vertical="top" wrapText="1"/>
    </xf>
    <xf numFmtId="0" fontId="0" fillId="0" borderId="0" xfId="0" applyFill="1" applyAlignment="1">
      <alignment vertical="top" wrapText="1"/>
    </xf>
    <xf numFmtId="0" fontId="22" fillId="0" borderId="0" xfId="0" applyFont="1" applyFill="1" applyAlignment="1">
      <alignment vertical="top"/>
    </xf>
    <xf numFmtId="0" fontId="1" fillId="0" borderId="0" xfId="0" applyFont="1" applyFill="1" applyAlignment="1">
      <alignment horizontal="left" vertical="top" wrapText="1"/>
    </xf>
    <xf numFmtId="0" fontId="4" fillId="0" borderId="0" xfId="0" applyFont="1" applyFill="1" applyAlignment="1">
      <alignment vertical="top"/>
    </xf>
    <xf numFmtId="0" fontId="1" fillId="0" borderId="0" xfId="0" applyFont="1" applyFill="1" applyAlignment="1">
      <alignment vertical="top" wrapText="1"/>
    </xf>
    <xf numFmtId="0" fontId="23" fillId="0" borderId="0" xfId="0" applyFont="1" applyFill="1" applyAlignment="1">
      <alignment vertical="top" wrapText="1"/>
    </xf>
    <xf numFmtId="0" fontId="25" fillId="0" borderId="0" xfId="0" applyFont="1" applyFill="1" applyAlignment="1">
      <alignment vertical="top"/>
    </xf>
    <xf numFmtId="0" fontId="26" fillId="0" borderId="0" xfId="0" applyFont="1" applyFill="1" applyAlignment="1">
      <alignmen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view="pageBreakPreview" topLeftCell="A2" zoomScale="80" zoomScaleNormal="50" zoomScaleSheetLayoutView="80" workbookViewId="0">
      <selection activeCell="F10" sqref="F10:F33"/>
    </sheetView>
  </sheetViews>
  <sheetFormatPr defaultRowHeight="15" x14ac:dyDescent="0.25"/>
  <cols>
    <col min="1" max="1" width="5.85546875" customWidth="1"/>
    <col min="2" max="2" width="40.5703125" customWidth="1"/>
    <col min="3" max="3" width="17.42578125" customWidth="1"/>
    <col min="4" max="4" width="17.5703125" customWidth="1"/>
    <col min="5" max="5" width="18" customWidth="1"/>
    <col min="6" max="6" width="14.7109375" customWidth="1"/>
    <col min="7" max="7" width="17.28515625" customWidth="1"/>
    <col min="8" max="8" width="14.85546875" customWidth="1"/>
  </cols>
  <sheetData>
    <row r="1" spans="1:8" ht="81.75" customHeight="1" x14ac:dyDescent="0.25">
      <c r="A1" s="41" t="s">
        <v>73</v>
      </c>
      <c r="B1" s="41"/>
      <c r="C1" s="41"/>
      <c r="D1" s="41"/>
      <c r="E1" s="41"/>
      <c r="F1" s="41"/>
      <c r="G1" s="41"/>
      <c r="H1" s="41"/>
    </row>
    <row r="2" spans="1:8" ht="15.75" x14ac:dyDescent="0.25">
      <c r="A2" s="1"/>
    </row>
    <row r="3" spans="1:8" ht="18.75" x14ac:dyDescent="0.25">
      <c r="A3" s="42" t="s">
        <v>13</v>
      </c>
      <c r="B3" s="42"/>
      <c r="C3" s="42"/>
      <c r="D3" s="42"/>
      <c r="E3" s="42"/>
      <c r="F3" s="42"/>
      <c r="G3" s="42"/>
      <c r="H3" s="42"/>
    </row>
    <row r="4" spans="1:8" ht="15.75" x14ac:dyDescent="0.25">
      <c r="A4" s="2"/>
    </row>
    <row r="5" spans="1:8" ht="18.75" x14ac:dyDescent="0.25">
      <c r="A5" s="43" t="s">
        <v>72</v>
      </c>
      <c r="B5" s="43"/>
      <c r="C5" s="43"/>
      <c r="D5" s="43"/>
      <c r="E5" s="43"/>
      <c r="F5" s="43"/>
      <c r="G5" s="43"/>
      <c r="H5" s="43"/>
    </row>
    <row r="6" spans="1:8" ht="18.75" x14ac:dyDescent="0.25">
      <c r="A6" s="43" t="s">
        <v>71</v>
      </c>
      <c r="B6" s="43"/>
      <c r="C6" s="43"/>
      <c r="D6" s="43"/>
      <c r="E6" s="43"/>
      <c r="F6" s="43"/>
      <c r="G6" s="43"/>
      <c r="H6" s="43"/>
    </row>
    <row r="7" spans="1:8" ht="18.75" x14ac:dyDescent="0.25">
      <c r="A7" s="43" t="s">
        <v>70</v>
      </c>
      <c r="B7" s="43"/>
      <c r="C7" s="43"/>
      <c r="D7" s="43"/>
      <c r="E7" s="43"/>
      <c r="F7" s="43"/>
      <c r="G7" s="43"/>
      <c r="H7" s="43"/>
    </row>
    <row r="8" spans="1:8" ht="31.5" customHeight="1" x14ac:dyDescent="0.25">
      <c r="A8" s="40" t="s">
        <v>0</v>
      </c>
      <c r="B8" s="40" t="s">
        <v>2</v>
      </c>
      <c r="C8" s="40" t="s">
        <v>3</v>
      </c>
      <c r="D8" s="40" t="s">
        <v>4</v>
      </c>
      <c r="E8" s="40" t="s">
        <v>5</v>
      </c>
      <c r="F8" s="40" t="s">
        <v>14</v>
      </c>
      <c r="G8" s="40" t="s">
        <v>6</v>
      </c>
      <c r="H8" s="40"/>
    </row>
    <row r="9" spans="1:8" ht="47.25" x14ac:dyDescent="0.25">
      <c r="A9" s="40"/>
      <c r="B9" s="40"/>
      <c r="C9" s="40"/>
      <c r="D9" s="40"/>
      <c r="E9" s="40"/>
      <c r="F9" s="40"/>
      <c r="G9" s="11" t="s">
        <v>15</v>
      </c>
      <c r="H9" s="11" t="s">
        <v>7</v>
      </c>
    </row>
    <row r="10" spans="1:8" s="9" customFormat="1" ht="29.25" customHeight="1" x14ac:dyDescent="0.25">
      <c r="A10" s="20">
        <v>1</v>
      </c>
      <c r="B10" s="20" t="s">
        <v>22</v>
      </c>
      <c r="C10" s="20"/>
      <c r="D10" s="20"/>
      <c r="E10" s="20"/>
      <c r="F10" s="21">
        <f>F11+F15+F20+F21+F22+F23+F24</f>
        <v>2078908</v>
      </c>
      <c r="G10" s="20">
        <v>0</v>
      </c>
      <c r="H10" s="21">
        <v>2218908</v>
      </c>
    </row>
    <row r="11" spans="1:8" ht="15.75" x14ac:dyDescent="0.25">
      <c r="A11" s="11" t="s">
        <v>23</v>
      </c>
      <c r="B11" s="11" t="s">
        <v>28</v>
      </c>
      <c r="C11" s="11"/>
      <c r="D11" s="11"/>
      <c r="E11" s="14">
        <v>445000</v>
      </c>
      <c r="F11" s="14">
        <f>F12+F13+F14</f>
        <v>1780000</v>
      </c>
      <c r="G11" s="11">
        <v>0</v>
      </c>
      <c r="H11" s="14">
        <v>1780000</v>
      </c>
    </row>
    <row r="12" spans="1:8" ht="31.5" x14ac:dyDescent="0.25">
      <c r="A12" s="10" t="s">
        <v>31</v>
      </c>
      <c r="B12" s="10" t="s">
        <v>24</v>
      </c>
      <c r="C12" s="10" t="s">
        <v>39</v>
      </c>
      <c r="D12" s="10">
        <v>4</v>
      </c>
      <c r="E12" s="15">
        <v>200000</v>
      </c>
      <c r="F12" s="15">
        <v>800000</v>
      </c>
      <c r="G12" s="10">
        <v>0</v>
      </c>
      <c r="H12" s="15">
        <v>800000</v>
      </c>
    </row>
    <row r="13" spans="1:8" ht="31.5" x14ac:dyDescent="0.25">
      <c r="A13" s="10" t="s">
        <v>29</v>
      </c>
      <c r="B13" s="10" t="s">
        <v>25</v>
      </c>
      <c r="C13" s="10" t="s">
        <v>39</v>
      </c>
      <c r="D13" s="10">
        <v>4</v>
      </c>
      <c r="E13" s="15">
        <v>120000</v>
      </c>
      <c r="F13" s="15">
        <v>480000</v>
      </c>
      <c r="G13" s="10">
        <v>0</v>
      </c>
      <c r="H13" s="15">
        <v>480000</v>
      </c>
    </row>
    <row r="14" spans="1:8" ht="31.5" x14ac:dyDescent="0.25">
      <c r="A14" s="16" t="s">
        <v>30</v>
      </c>
      <c r="B14" s="10" t="s">
        <v>26</v>
      </c>
      <c r="C14" s="10" t="s">
        <v>39</v>
      </c>
      <c r="D14" s="10">
        <v>4</v>
      </c>
      <c r="E14" s="15">
        <v>125000</v>
      </c>
      <c r="F14" s="15">
        <v>500000</v>
      </c>
      <c r="G14" s="10">
        <v>0</v>
      </c>
      <c r="H14" s="15">
        <v>500000</v>
      </c>
    </row>
    <row r="15" spans="1:8" s="9" customFormat="1" ht="15.75" x14ac:dyDescent="0.25">
      <c r="A15" s="11" t="s">
        <v>27</v>
      </c>
      <c r="B15" s="11" t="s">
        <v>32</v>
      </c>
      <c r="C15" s="11"/>
      <c r="D15" s="11"/>
      <c r="E15" s="14">
        <v>50552</v>
      </c>
      <c r="F15" s="14">
        <f>F16+F17+F18</f>
        <v>202208</v>
      </c>
      <c r="G15" s="11">
        <v>0</v>
      </c>
      <c r="H15" s="14">
        <v>202208</v>
      </c>
    </row>
    <row r="16" spans="1:8" ht="31.5" x14ac:dyDescent="0.25">
      <c r="A16" s="10" t="s">
        <v>33</v>
      </c>
      <c r="B16" s="12" t="s">
        <v>34</v>
      </c>
      <c r="C16" s="10" t="s">
        <v>39</v>
      </c>
      <c r="D16" s="10">
        <v>4</v>
      </c>
      <c r="E16" s="15">
        <v>22720</v>
      </c>
      <c r="F16" s="15">
        <v>90880</v>
      </c>
      <c r="G16" s="10">
        <v>0</v>
      </c>
      <c r="H16" s="15">
        <v>90880</v>
      </c>
    </row>
    <row r="17" spans="1:8" ht="31.5" x14ac:dyDescent="0.25">
      <c r="A17" s="10" t="s">
        <v>35</v>
      </c>
      <c r="B17" s="10" t="s">
        <v>36</v>
      </c>
      <c r="C17" s="10" t="s">
        <v>39</v>
      </c>
      <c r="D17" s="10">
        <v>4</v>
      </c>
      <c r="E17" s="15">
        <v>13632</v>
      </c>
      <c r="F17" s="15">
        <v>54528</v>
      </c>
      <c r="G17" s="10">
        <v>0</v>
      </c>
      <c r="H17" s="15">
        <v>54528</v>
      </c>
    </row>
    <row r="18" spans="1:8" ht="31.5" x14ac:dyDescent="0.25">
      <c r="A18" s="10" t="s">
        <v>38</v>
      </c>
      <c r="B18" s="10" t="s">
        <v>37</v>
      </c>
      <c r="C18" s="10" t="s">
        <v>39</v>
      </c>
      <c r="D18" s="10">
        <v>4</v>
      </c>
      <c r="E18" s="15">
        <v>14200</v>
      </c>
      <c r="F18" s="15">
        <v>56800</v>
      </c>
      <c r="G18" s="10">
        <v>0</v>
      </c>
      <c r="H18" s="15">
        <v>56800</v>
      </c>
    </row>
    <row r="19" spans="1:8" s="25" customFormat="1" ht="45.75" customHeight="1" x14ac:dyDescent="0.25">
      <c r="A19" s="22" t="s">
        <v>40</v>
      </c>
      <c r="B19" s="22" t="s">
        <v>74</v>
      </c>
      <c r="C19" s="22" t="s">
        <v>41</v>
      </c>
      <c r="D19" s="22">
        <v>7</v>
      </c>
      <c r="E19" s="23">
        <v>20000</v>
      </c>
      <c r="F19" s="24">
        <v>140000</v>
      </c>
      <c r="G19" s="22">
        <v>0</v>
      </c>
      <c r="H19" s="23">
        <v>140000</v>
      </c>
    </row>
    <row r="20" spans="1:8" ht="15.75" x14ac:dyDescent="0.25">
      <c r="A20" s="17" t="s">
        <v>42</v>
      </c>
      <c r="B20" s="11" t="s">
        <v>46</v>
      </c>
      <c r="C20" s="11" t="s">
        <v>39</v>
      </c>
      <c r="D20" s="11">
        <v>4</v>
      </c>
      <c r="E20" s="14">
        <v>12000</v>
      </c>
      <c r="F20" s="14">
        <v>48000</v>
      </c>
      <c r="G20" s="11">
        <v>0</v>
      </c>
      <c r="H20" s="14">
        <v>48000</v>
      </c>
    </row>
    <row r="21" spans="1:8" ht="15.75" x14ac:dyDescent="0.25">
      <c r="A21" s="11" t="s">
        <v>43</v>
      </c>
      <c r="B21" s="11" t="s">
        <v>45</v>
      </c>
      <c r="C21" s="11" t="s">
        <v>41</v>
      </c>
      <c r="D21" s="11">
        <v>3</v>
      </c>
      <c r="E21" s="11">
        <v>3000</v>
      </c>
      <c r="F21" s="14">
        <v>9000</v>
      </c>
      <c r="G21" s="11">
        <v>0</v>
      </c>
      <c r="H21" s="14">
        <v>9000</v>
      </c>
    </row>
    <row r="22" spans="1:8" ht="31.5" x14ac:dyDescent="0.25">
      <c r="A22" s="11" t="s">
        <v>44</v>
      </c>
      <c r="B22" s="11" t="s">
        <v>47</v>
      </c>
      <c r="C22" s="11" t="s">
        <v>41</v>
      </c>
      <c r="D22" s="11">
        <v>5</v>
      </c>
      <c r="E22" s="11">
        <v>2700</v>
      </c>
      <c r="F22" s="14">
        <v>13500</v>
      </c>
      <c r="G22" s="11">
        <v>0</v>
      </c>
      <c r="H22" s="14">
        <v>13500</v>
      </c>
    </row>
    <row r="23" spans="1:8" ht="15.75" x14ac:dyDescent="0.25">
      <c r="A23" s="11" t="s">
        <v>48</v>
      </c>
      <c r="B23" s="11" t="s">
        <v>49</v>
      </c>
      <c r="C23" s="11" t="s">
        <v>41</v>
      </c>
      <c r="D23" s="14">
        <v>3</v>
      </c>
      <c r="E23" s="14">
        <v>3400</v>
      </c>
      <c r="F23" s="14">
        <v>10200</v>
      </c>
      <c r="G23" s="14">
        <v>0</v>
      </c>
      <c r="H23" s="14">
        <v>10200</v>
      </c>
    </row>
    <row r="24" spans="1:8" ht="15.75" x14ac:dyDescent="0.25">
      <c r="A24" s="11" t="s">
        <v>50</v>
      </c>
      <c r="B24" s="11" t="s">
        <v>51</v>
      </c>
      <c r="C24" s="11" t="s">
        <v>39</v>
      </c>
      <c r="D24" s="14">
        <v>4</v>
      </c>
      <c r="E24" s="14">
        <v>4000</v>
      </c>
      <c r="F24" s="14">
        <v>16000</v>
      </c>
      <c r="G24" s="14">
        <v>0</v>
      </c>
      <c r="H24" s="14">
        <v>16000</v>
      </c>
    </row>
    <row r="25" spans="1:8" s="9" customFormat="1" ht="33" customHeight="1" x14ac:dyDescent="0.25">
      <c r="A25" s="20">
        <v>2</v>
      </c>
      <c r="B25" s="20" t="s">
        <v>52</v>
      </c>
      <c r="C25" s="20"/>
      <c r="D25" s="21"/>
      <c r="E25" s="21"/>
      <c r="F25" s="21">
        <f>F26+F27</f>
        <v>733092</v>
      </c>
      <c r="G25" s="21"/>
      <c r="H25" s="21">
        <v>726099</v>
      </c>
    </row>
    <row r="26" spans="1:8" ht="15.75" x14ac:dyDescent="0.25">
      <c r="A26" s="11" t="s">
        <v>53</v>
      </c>
      <c r="B26" s="11" t="s">
        <v>54</v>
      </c>
      <c r="C26" s="11" t="s">
        <v>41</v>
      </c>
      <c r="D26" s="14">
        <v>1</v>
      </c>
      <c r="E26" s="14">
        <v>576092</v>
      </c>
      <c r="F26" s="14">
        <v>576092</v>
      </c>
      <c r="G26" s="14">
        <v>0</v>
      </c>
      <c r="H26" s="14">
        <v>576092</v>
      </c>
    </row>
    <row r="27" spans="1:8" ht="15.75" x14ac:dyDescent="0.25">
      <c r="A27" s="11" t="s">
        <v>55</v>
      </c>
      <c r="B27" s="11" t="s">
        <v>56</v>
      </c>
      <c r="C27" s="11" t="s">
        <v>41</v>
      </c>
      <c r="D27" s="14">
        <v>1</v>
      </c>
      <c r="E27" s="14">
        <v>157000</v>
      </c>
      <c r="F27" s="14">
        <v>157000</v>
      </c>
      <c r="G27" s="14">
        <v>0</v>
      </c>
      <c r="H27" s="14">
        <v>157000</v>
      </c>
    </row>
    <row r="28" spans="1:8" s="9" customFormat="1" ht="43.5" customHeight="1" x14ac:dyDescent="0.25">
      <c r="A28" s="20">
        <v>3</v>
      </c>
      <c r="B28" s="20" t="s">
        <v>57</v>
      </c>
      <c r="C28" s="20"/>
      <c r="D28" s="21"/>
      <c r="E28" s="21"/>
      <c r="F28" s="21">
        <f>F29+F30+F31+F32</f>
        <v>7371000</v>
      </c>
      <c r="G28" s="21">
        <v>0</v>
      </c>
      <c r="H28" s="21">
        <v>7371000</v>
      </c>
    </row>
    <row r="29" spans="1:8" ht="15.75" x14ac:dyDescent="0.25">
      <c r="A29" s="10" t="s">
        <v>58</v>
      </c>
      <c r="B29" s="10" t="s">
        <v>60</v>
      </c>
      <c r="C29" s="10" t="s">
        <v>39</v>
      </c>
      <c r="D29" s="15">
        <v>3</v>
      </c>
      <c r="E29" s="15">
        <v>7000</v>
      </c>
      <c r="F29" s="15">
        <v>21000</v>
      </c>
      <c r="G29" s="15">
        <v>0</v>
      </c>
      <c r="H29" s="15">
        <v>21000</v>
      </c>
    </row>
    <row r="30" spans="1:8" ht="15.75" x14ac:dyDescent="0.25">
      <c r="A30" s="10" t="s">
        <v>59</v>
      </c>
      <c r="B30" s="10" t="s">
        <v>61</v>
      </c>
      <c r="C30" s="10" t="s">
        <v>41</v>
      </c>
      <c r="D30" s="15">
        <v>14</v>
      </c>
      <c r="E30" s="15">
        <v>500000</v>
      </c>
      <c r="F30" s="15">
        <v>7000000</v>
      </c>
      <c r="G30" s="15">
        <v>0</v>
      </c>
      <c r="H30" s="15">
        <v>7000000</v>
      </c>
    </row>
    <row r="31" spans="1:8" ht="15.75" x14ac:dyDescent="0.25">
      <c r="A31" s="10" t="s">
        <v>62</v>
      </c>
      <c r="B31" s="10" t="s">
        <v>63</v>
      </c>
      <c r="C31" s="10" t="s">
        <v>64</v>
      </c>
      <c r="D31" s="15">
        <v>5</v>
      </c>
      <c r="E31" s="15">
        <v>10000</v>
      </c>
      <c r="F31" s="15">
        <v>50000</v>
      </c>
      <c r="G31" s="15">
        <v>0</v>
      </c>
      <c r="H31" s="15">
        <v>50000</v>
      </c>
    </row>
    <row r="32" spans="1:8" ht="15.75" x14ac:dyDescent="0.25">
      <c r="A32" s="10" t="s">
        <v>65</v>
      </c>
      <c r="B32" s="10" t="s">
        <v>66</v>
      </c>
      <c r="C32" s="10" t="s">
        <v>41</v>
      </c>
      <c r="D32" s="15">
        <v>3</v>
      </c>
      <c r="E32" s="15">
        <v>100000</v>
      </c>
      <c r="F32" s="15">
        <v>300000</v>
      </c>
      <c r="G32" s="15">
        <v>0</v>
      </c>
      <c r="H32" s="15">
        <v>300000</v>
      </c>
    </row>
    <row r="33" spans="1:8" ht="15.75" x14ac:dyDescent="0.25">
      <c r="A33" s="11"/>
      <c r="B33" s="11" t="s">
        <v>8</v>
      </c>
      <c r="C33" s="18"/>
      <c r="D33" s="18"/>
      <c r="E33" s="18"/>
      <c r="F33" s="19">
        <f>F28+F25+F19+F10</f>
        <v>10323000</v>
      </c>
      <c r="G33" s="18"/>
      <c r="H33" s="14">
        <f>F33</f>
        <v>10323000</v>
      </c>
    </row>
    <row r="34" spans="1:8" ht="15.75" x14ac:dyDescent="0.25">
      <c r="A34" s="45" t="s">
        <v>9</v>
      </c>
      <c r="B34" s="45"/>
      <c r="C34" s="45"/>
      <c r="D34" s="45"/>
      <c r="E34" s="45"/>
      <c r="F34" s="45"/>
      <c r="G34" s="45"/>
      <c r="H34" s="45"/>
    </row>
    <row r="35" spans="1:8" ht="15.75" x14ac:dyDescent="0.25">
      <c r="A35" s="44" t="s">
        <v>67</v>
      </c>
      <c r="B35" s="44"/>
      <c r="C35" s="44"/>
      <c r="D35" s="44"/>
      <c r="E35" s="44"/>
      <c r="F35" s="44"/>
      <c r="G35" s="44"/>
      <c r="H35" s="44"/>
    </row>
    <row r="36" spans="1:8" ht="15.75" x14ac:dyDescent="0.25">
      <c r="A36" s="6"/>
    </row>
    <row r="37" spans="1:8" ht="15.75" x14ac:dyDescent="0.25">
      <c r="A37" s="46" t="s">
        <v>68</v>
      </c>
      <c r="B37" s="46"/>
      <c r="C37" s="46"/>
      <c r="D37" s="46"/>
      <c r="E37" s="46"/>
      <c r="F37" s="46"/>
      <c r="G37" s="46"/>
      <c r="H37" s="46"/>
    </row>
    <row r="38" spans="1:8" ht="67.5" customHeight="1" x14ac:dyDescent="0.25">
      <c r="A38" s="7" t="s">
        <v>1</v>
      </c>
      <c r="B38" s="13" t="s">
        <v>69</v>
      </c>
    </row>
    <row r="39" spans="1:8" ht="15.75" x14ac:dyDescent="0.25">
      <c r="A39" s="44" t="s">
        <v>10</v>
      </c>
      <c r="B39" s="44"/>
      <c r="C39" s="44"/>
      <c r="D39" s="44"/>
      <c r="E39" s="44"/>
      <c r="F39" s="44"/>
      <c r="G39" s="44"/>
      <c r="H39" s="44"/>
    </row>
    <row r="40" spans="1:8" ht="15.75" x14ac:dyDescent="0.25">
      <c r="A40" s="6"/>
    </row>
    <row r="41" spans="1:8" ht="15.75" x14ac:dyDescent="0.25">
      <c r="A41" s="44" t="s">
        <v>11</v>
      </c>
      <c r="B41" s="44"/>
      <c r="C41" s="44"/>
      <c r="D41" s="44"/>
      <c r="E41" s="44"/>
      <c r="F41" s="44"/>
      <c r="G41" s="44"/>
      <c r="H41" s="44"/>
    </row>
    <row r="42" spans="1:8" ht="15.75" x14ac:dyDescent="0.25">
      <c r="A42" s="5"/>
    </row>
    <row r="43" spans="1:8" ht="15.75" x14ac:dyDescent="0.25">
      <c r="A43" s="5" t="s">
        <v>12</v>
      </c>
    </row>
    <row r="44" spans="1:8" ht="15.75" x14ac:dyDescent="0.25">
      <c r="A44" s="5"/>
    </row>
    <row r="45" spans="1:8" ht="15.75" x14ac:dyDescent="0.25">
      <c r="A45" s="5" t="s">
        <v>20</v>
      </c>
    </row>
    <row r="46" spans="1:8" ht="15.75" x14ac:dyDescent="0.25">
      <c r="A46" s="5" t="s">
        <v>16</v>
      </c>
      <c r="B46" s="8"/>
    </row>
    <row r="47" spans="1:8" ht="15.75" x14ac:dyDescent="0.25">
      <c r="A47" s="4"/>
    </row>
    <row r="48" spans="1:8" ht="15.75" x14ac:dyDescent="0.25">
      <c r="A48" s="5" t="s">
        <v>21</v>
      </c>
    </row>
    <row r="49" spans="1:2" ht="15.75" x14ac:dyDescent="0.25">
      <c r="A49" s="5"/>
    </row>
    <row r="50" spans="1:2" ht="15.75" x14ac:dyDescent="0.25">
      <c r="A50" s="5" t="s">
        <v>17</v>
      </c>
      <c r="B50" s="8"/>
    </row>
    <row r="51" spans="1:2" ht="15.75" x14ac:dyDescent="0.25">
      <c r="A51" s="5"/>
    </row>
    <row r="52" spans="1:2" ht="15.75" x14ac:dyDescent="0.25">
      <c r="A52" s="5" t="s">
        <v>18</v>
      </c>
    </row>
    <row r="53" spans="1:2" ht="15.75" x14ac:dyDescent="0.25">
      <c r="A53" s="5"/>
    </row>
    <row r="54" spans="1:2" ht="15.75" x14ac:dyDescent="0.25">
      <c r="A54" s="5"/>
    </row>
    <row r="55" spans="1:2" ht="15.75" x14ac:dyDescent="0.25">
      <c r="A55" s="5" t="s">
        <v>19</v>
      </c>
      <c r="B55" s="8"/>
    </row>
    <row r="56" spans="1:2" x14ac:dyDescent="0.25">
      <c r="A56" s="3"/>
    </row>
  </sheetData>
  <mergeCells count="17">
    <mergeCell ref="A41:H41"/>
    <mergeCell ref="A34:H34"/>
    <mergeCell ref="A35:H35"/>
    <mergeCell ref="A37:H37"/>
    <mergeCell ref="A39:H39"/>
    <mergeCell ref="A8:A9"/>
    <mergeCell ref="G8:H8"/>
    <mergeCell ref="A1:H1"/>
    <mergeCell ref="A3:H3"/>
    <mergeCell ref="A5:H5"/>
    <mergeCell ref="A6:H6"/>
    <mergeCell ref="A7:H7"/>
    <mergeCell ref="B8:B9"/>
    <mergeCell ref="C8:C9"/>
    <mergeCell ref="D8:D9"/>
    <mergeCell ref="E8:E9"/>
    <mergeCell ref="F8:F9"/>
  </mergeCells>
  <pageMargins left="0.7" right="0.7"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FF25-21D9-44CF-8398-0390022CDEA8}">
  <sheetPr>
    <pageSetUpPr fitToPage="1"/>
  </sheetPr>
  <dimension ref="A1:T59"/>
  <sheetViews>
    <sheetView tabSelected="1" topLeftCell="A50" zoomScale="50" zoomScaleNormal="50" workbookViewId="0">
      <selection activeCell="O59" sqref="A1:O59"/>
    </sheetView>
  </sheetViews>
  <sheetFormatPr defaultRowHeight="12.75" x14ac:dyDescent="0.25"/>
  <cols>
    <col min="1" max="1" width="4" style="30" customWidth="1"/>
    <col min="2" max="2" width="39.140625" style="27" customWidth="1"/>
    <col min="3" max="3" width="24.140625" style="26" customWidth="1"/>
    <col min="4" max="4" width="20.28515625" style="26" customWidth="1"/>
    <col min="5" max="5" width="18" style="39" customWidth="1"/>
    <col min="6" max="7" width="17" style="26" customWidth="1"/>
    <col min="8" max="8" width="17" style="39" customWidth="1"/>
    <col min="9" max="9" width="17" style="26" customWidth="1"/>
    <col min="10" max="10" width="18.85546875" style="26" customWidth="1"/>
    <col min="11" max="12" width="17" style="26" customWidth="1"/>
    <col min="13" max="13" width="20.28515625" style="26" customWidth="1"/>
    <col min="14" max="14" width="16.7109375" style="26" customWidth="1"/>
    <col min="15" max="15" width="31" style="27" customWidth="1"/>
    <col min="16" max="17" width="13.42578125" style="26" customWidth="1"/>
    <col min="18" max="18" width="26" style="26" customWidth="1"/>
    <col min="19" max="257" width="9.140625" style="26"/>
    <col min="258" max="258" width="4.5703125" style="26" customWidth="1"/>
    <col min="259" max="259" width="38" style="26" customWidth="1"/>
    <col min="260" max="260" width="25" style="26" customWidth="1"/>
    <col min="261" max="265" width="0" style="26" hidden="1" customWidth="1"/>
    <col min="266" max="267" width="16.42578125" style="26" customWidth="1"/>
    <col min="268" max="268" width="17" style="26" customWidth="1"/>
    <col min="269" max="269" width="20.28515625" style="26" customWidth="1"/>
    <col min="270" max="270" width="16.7109375" style="26" customWidth="1"/>
    <col min="271" max="271" width="31" style="26" customWidth="1"/>
    <col min="272" max="273" width="13.42578125" style="26" customWidth="1"/>
    <col min="274" max="274" width="26" style="26" customWidth="1"/>
    <col min="275" max="513" width="9.140625" style="26"/>
    <col min="514" max="514" width="4.5703125" style="26" customWidth="1"/>
    <col min="515" max="515" width="38" style="26" customWidth="1"/>
    <col min="516" max="516" width="25" style="26" customWidth="1"/>
    <col min="517" max="521" width="0" style="26" hidden="1" customWidth="1"/>
    <col min="522" max="523" width="16.42578125" style="26" customWidth="1"/>
    <col min="524" max="524" width="17" style="26" customWidth="1"/>
    <col min="525" max="525" width="20.28515625" style="26" customWidth="1"/>
    <col min="526" max="526" width="16.7109375" style="26" customWidth="1"/>
    <col min="527" max="527" width="31" style="26" customWidth="1"/>
    <col min="528" max="529" width="13.42578125" style="26" customWidth="1"/>
    <col min="530" max="530" width="26" style="26" customWidth="1"/>
    <col min="531" max="769" width="9.140625" style="26"/>
    <col min="770" max="770" width="4.5703125" style="26" customWidth="1"/>
    <col min="771" max="771" width="38" style="26" customWidth="1"/>
    <col min="772" max="772" width="25" style="26" customWidth="1"/>
    <col min="773" max="777" width="0" style="26" hidden="1" customWidth="1"/>
    <col min="778" max="779" width="16.42578125" style="26" customWidth="1"/>
    <col min="780" max="780" width="17" style="26" customWidth="1"/>
    <col min="781" max="781" width="20.28515625" style="26" customWidth="1"/>
    <col min="782" max="782" width="16.7109375" style="26" customWidth="1"/>
    <col min="783" max="783" width="31" style="26" customWidth="1"/>
    <col min="784" max="785" width="13.42578125" style="26" customWidth="1"/>
    <col min="786" max="786" width="26" style="26" customWidth="1"/>
    <col min="787" max="1025" width="9.140625" style="26"/>
    <col min="1026" max="1026" width="4.5703125" style="26" customWidth="1"/>
    <col min="1027" max="1027" width="38" style="26" customWidth="1"/>
    <col min="1028" max="1028" width="25" style="26" customWidth="1"/>
    <col min="1029" max="1033" width="0" style="26" hidden="1" customWidth="1"/>
    <col min="1034" max="1035" width="16.42578125" style="26" customWidth="1"/>
    <col min="1036" max="1036" width="17" style="26" customWidth="1"/>
    <col min="1037" max="1037" width="20.28515625" style="26" customWidth="1"/>
    <col min="1038" max="1038" width="16.7109375" style="26" customWidth="1"/>
    <col min="1039" max="1039" width="31" style="26" customWidth="1"/>
    <col min="1040" max="1041" width="13.42578125" style="26" customWidth="1"/>
    <col min="1042" max="1042" width="26" style="26" customWidth="1"/>
    <col min="1043" max="1281" width="9.140625" style="26"/>
    <col min="1282" max="1282" width="4.5703125" style="26" customWidth="1"/>
    <col min="1283" max="1283" width="38" style="26" customWidth="1"/>
    <col min="1284" max="1284" width="25" style="26" customWidth="1"/>
    <col min="1285" max="1289" width="0" style="26" hidden="1" customWidth="1"/>
    <col min="1290" max="1291" width="16.42578125" style="26" customWidth="1"/>
    <col min="1292" max="1292" width="17" style="26" customWidth="1"/>
    <col min="1293" max="1293" width="20.28515625" style="26" customWidth="1"/>
    <col min="1294" max="1294" width="16.7109375" style="26" customWidth="1"/>
    <col min="1295" max="1295" width="31" style="26" customWidth="1"/>
    <col min="1296" max="1297" width="13.42578125" style="26" customWidth="1"/>
    <col min="1298" max="1298" width="26" style="26" customWidth="1"/>
    <col min="1299" max="1537" width="9.140625" style="26"/>
    <col min="1538" max="1538" width="4.5703125" style="26" customWidth="1"/>
    <col min="1539" max="1539" width="38" style="26" customWidth="1"/>
    <col min="1540" max="1540" width="25" style="26" customWidth="1"/>
    <col min="1541" max="1545" width="0" style="26" hidden="1" customWidth="1"/>
    <col min="1546" max="1547" width="16.42578125" style="26" customWidth="1"/>
    <col min="1548" max="1548" width="17" style="26" customWidth="1"/>
    <col min="1549" max="1549" width="20.28515625" style="26" customWidth="1"/>
    <col min="1550" max="1550" width="16.7109375" style="26" customWidth="1"/>
    <col min="1551" max="1551" width="31" style="26" customWidth="1"/>
    <col min="1552" max="1553" width="13.42578125" style="26" customWidth="1"/>
    <col min="1554" max="1554" width="26" style="26" customWidth="1"/>
    <col min="1555" max="1793" width="9.140625" style="26"/>
    <col min="1794" max="1794" width="4.5703125" style="26" customWidth="1"/>
    <col min="1795" max="1795" width="38" style="26" customWidth="1"/>
    <col min="1796" max="1796" width="25" style="26" customWidth="1"/>
    <col min="1797" max="1801" width="0" style="26" hidden="1" customWidth="1"/>
    <col min="1802" max="1803" width="16.42578125" style="26" customWidth="1"/>
    <col min="1804" max="1804" width="17" style="26" customWidth="1"/>
    <col min="1805" max="1805" width="20.28515625" style="26" customWidth="1"/>
    <col min="1806" max="1806" width="16.7109375" style="26" customWidth="1"/>
    <col min="1807" max="1807" width="31" style="26" customWidth="1"/>
    <col min="1808" max="1809" width="13.42578125" style="26" customWidth="1"/>
    <col min="1810" max="1810" width="26" style="26" customWidth="1"/>
    <col min="1811" max="2049" width="9.140625" style="26"/>
    <col min="2050" max="2050" width="4.5703125" style="26" customWidth="1"/>
    <col min="2051" max="2051" width="38" style="26" customWidth="1"/>
    <col min="2052" max="2052" width="25" style="26" customWidth="1"/>
    <col min="2053" max="2057" width="0" style="26" hidden="1" customWidth="1"/>
    <col min="2058" max="2059" width="16.42578125" style="26" customWidth="1"/>
    <col min="2060" max="2060" width="17" style="26" customWidth="1"/>
    <col min="2061" max="2061" width="20.28515625" style="26" customWidth="1"/>
    <col min="2062" max="2062" width="16.7109375" style="26" customWidth="1"/>
    <col min="2063" max="2063" width="31" style="26" customWidth="1"/>
    <col min="2064" max="2065" width="13.42578125" style="26" customWidth="1"/>
    <col min="2066" max="2066" width="26" style="26" customWidth="1"/>
    <col min="2067" max="2305" width="9.140625" style="26"/>
    <col min="2306" max="2306" width="4.5703125" style="26" customWidth="1"/>
    <col min="2307" max="2307" width="38" style="26" customWidth="1"/>
    <col min="2308" max="2308" width="25" style="26" customWidth="1"/>
    <col min="2309" max="2313" width="0" style="26" hidden="1" customWidth="1"/>
    <col min="2314" max="2315" width="16.42578125" style="26" customWidth="1"/>
    <col min="2316" max="2316" width="17" style="26" customWidth="1"/>
    <col min="2317" max="2317" width="20.28515625" style="26" customWidth="1"/>
    <col min="2318" max="2318" width="16.7109375" style="26" customWidth="1"/>
    <col min="2319" max="2319" width="31" style="26" customWidth="1"/>
    <col min="2320" max="2321" width="13.42578125" style="26" customWidth="1"/>
    <col min="2322" max="2322" width="26" style="26" customWidth="1"/>
    <col min="2323" max="2561" width="9.140625" style="26"/>
    <col min="2562" max="2562" width="4.5703125" style="26" customWidth="1"/>
    <col min="2563" max="2563" width="38" style="26" customWidth="1"/>
    <col min="2564" max="2564" width="25" style="26" customWidth="1"/>
    <col min="2565" max="2569" width="0" style="26" hidden="1" customWidth="1"/>
    <col min="2570" max="2571" width="16.42578125" style="26" customWidth="1"/>
    <col min="2572" max="2572" width="17" style="26" customWidth="1"/>
    <col min="2573" max="2573" width="20.28515625" style="26" customWidth="1"/>
    <col min="2574" max="2574" width="16.7109375" style="26" customWidth="1"/>
    <col min="2575" max="2575" width="31" style="26" customWidth="1"/>
    <col min="2576" max="2577" width="13.42578125" style="26" customWidth="1"/>
    <col min="2578" max="2578" width="26" style="26" customWidth="1"/>
    <col min="2579" max="2817" width="9.140625" style="26"/>
    <col min="2818" max="2818" width="4.5703125" style="26" customWidth="1"/>
    <col min="2819" max="2819" width="38" style="26" customWidth="1"/>
    <col min="2820" max="2820" width="25" style="26" customWidth="1"/>
    <col min="2821" max="2825" width="0" style="26" hidden="1" customWidth="1"/>
    <col min="2826" max="2827" width="16.42578125" style="26" customWidth="1"/>
    <col min="2828" max="2828" width="17" style="26" customWidth="1"/>
    <col min="2829" max="2829" width="20.28515625" style="26" customWidth="1"/>
    <col min="2830" max="2830" width="16.7109375" style="26" customWidth="1"/>
    <col min="2831" max="2831" width="31" style="26" customWidth="1"/>
    <col min="2832" max="2833" width="13.42578125" style="26" customWidth="1"/>
    <col min="2834" max="2834" width="26" style="26" customWidth="1"/>
    <col min="2835" max="3073" width="9.140625" style="26"/>
    <col min="3074" max="3074" width="4.5703125" style="26" customWidth="1"/>
    <col min="3075" max="3075" width="38" style="26" customWidth="1"/>
    <col min="3076" max="3076" width="25" style="26" customWidth="1"/>
    <col min="3077" max="3081" width="0" style="26" hidden="1" customWidth="1"/>
    <col min="3082" max="3083" width="16.42578125" style="26" customWidth="1"/>
    <col min="3084" max="3084" width="17" style="26" customWidth="1"/>
    <col min="3085" max="3085" width="20.28515625" style="26" customWidth="1"/>
    <col min="3086" max="3086" width="16.7109375" style="26" customWidth="1"/>
    <col min="3087" max="3087" width="31" style="26" customWidth="1"/>
    <col min="3088" max="3089" width="13.42578125" style="26" customWidth="1"/>
    <col min="3090" max="3090" width="26" style="26" customWidth="1"/>
    <col min="3091" max="3329" width="9.140625" style="26"/>
    <col min="3330" max="3330" width="4.5703125" style="26" customWidth="1"/>
    <col min="3331" max="3331" width="38" style="26" customWidth="1"/>
    <col min="3332" max="3332" width="25" style="26" customWidth="1"/>
    <col min="3333" max="3337" width="0" style="26" hidden="1" customWidth="1"/>
    <col min="3338" max="3339" width="16.42578125" style="26" customWidth="1"/>
    <col min="3340" max="3340" width="17" style="26" customWidth="1"/>
    <col min="3341" max="3341" width="20.28515625" style="26" customWidth="1"/>
    <col min="3342" max="3342" width="16.7109375" style="26" customWidth="1"/>
    <col min="3343" max="3343" width="31" style="26" customWidth="1"/>
    <col min="3344" max="3345" width="13.42578125" style="26" customWidth="1"/>
    <col min="3346" max="3346" width="26" style="26" customWidth="1"/>
    <col min="3347" max="3585" width="9.140625" style="26"/>
    <col min="3586" max="3586" width="4.5703125" style="26" customWidth="1"/>
    <col min="3587" max="3587" width="38" style="26" customWidth="1"/>
    <col min="3588" max="3588" width="25" style="26" customWidth="1"/>
    <col min="3589" max="3593" width="0" style="26" hidden="1" customWidth="1"/>
    <col min="3594" max="3595" width="16.42578125" style="26" customWidth="1"/>
    <col min="3596" max="3596" width="17" style="26" customWidth="1"/>
    <col min="3597" max="3597" width="20.28515625" style="26" customWidth="1"/>
    <col min="3598" max="3598" width="16.7109375" style="26" customWidth="1"/>
    <col min="3599" max="3599" width="31" style="26" customWidth="1"/>
    <col min="3600" max="3601" width="13.42578125" style="26" customWidth="1"/>
    <col min="3602" max="3602" width="26" style="26" customWidth="1"/>
    <col min="3603" max="3841" width="9.140625" style="26"/>
    <col min="3842" max="3842" width="4.5703125" style="26" customWidth="1"/>
    <col min="3843" max="3843" width="38" style="26" customWidth="1"/>
    <col min="3844" max="3844" width="25" style="26" customWidth="1"/>
    <col min="3845" max="3849" width="0" style="26" hidden="1" customWidth="1"/>
    <col min="3850" max="3851" width="16.42578125" style="26" customWidth="1"/>
    <col min="3852" max="3852" width="17" style="26" customWidth="1"/>
    <col min="3853" max="3853" width="20.28515625" style="26" customWidth="1"/>
    <col min="3854" max="3854" width="16.7109375" style="26" customWidth="1"/>
    <col min="3855" max="3855" width="31" style="26" customWidth="1"/>
    <col min="3856" max="3857" width="13.42578125" style="26" customWidth="1"/>
    <col min="3858" max="3858" width="26" style="26" customWidth="1"/>
    <col min="3859" max="4097" width="9.140625" style="26"/>
    <col min="4098" max="4098" width="4.5703125" style="26" customWidth="1"/>
    <col min="4099" max="4099" width="38" style="26" customWidth="1"/>
    <col min="4100" max="4100" width="25" style="26" customWidth="1"/>
    <col min="4101" max="4105" width="0" style="26" hidden="1" customWidth="1"/>
    <col min="4106" max="4107" width="16.42578125" style="26" customWidth="1"/>
    <col min="4108" max="4108" width="17" style="26" customWidth="1"/>
    <col min="4109" max="4109" width="20.28515625" style="26" customWidth="1"/>
    <col min="4110" max="4110" width="16.7109375" style="26" customWidth="1"/>
    <col min="4111" max="4111" width="31" style="26" customWidth="1"/>
    <col min="4112" max="4113" width="13.42578125" style="26" customWidth="1"/>
    <col min="4114" max="4114" width="26" style="26" customWidth="1"/>
    <col min="4115" max="4353" width="9.140625" style="26"/>
    <col min="4354" max="4354" width="4.5703125" style="26" customWidth="1"/>
    <col min="4355" max="4355" width="38" style="26" customWidth="1"/>
    <col min="4356" max="4356" width="25" style="26" customWidth="1"/>
    <col min="4357" max="4361" width="0" style="26" hidden="1" customWidth="1"/>
    <col min="4362" max="4363" width="16.42578125" style="26" customWidth="1"/>
    <col min="4364" max="4364" width="17" style="26" customWidth="1"/>
    <col min="4365" max="4365" width="20.28515625" style="26" customWidth="1"/>
    <col min="4366" max="4366" width="16.7109375" style="26" customWidth="1"/>
    <col min="4367" max="4367" width="31" style="26" customWidth="1"/>
    <col min="4368" max="4369" width="13.42578125" style="26" customWidth="1"/>
    <col min="4370" max="4370" width="26" style="26" customWidth="1"/>
    <col min="4371" max="4609" width="9.140625" style="26"/>
    <col min="4610" max="4610" width="4.5703125" style="26" customWidth="1"/>
    <col min="4611" max="4611" width="38" style="26" customWidth="1"/>
    <col min="4612" max="4612" width="25" style="26" customWidth="1"/>
    <col min="4613" max="4617" width="0" style="26" hidden="1" customWidth="1"/>
    <col min="4618" max="4619" width="16.42578125" style="26" customWidth="1"/>
    <col min="4620" max="4620" width="17" style="26" customWidth="1"/>
    <col min="4621" max="4621" width="20.28515625" style="26" customWidth="1"/>
    <col min="4622" max="4622" width="16.7109375" style="26" customWidth="1"/>
    <col min="4623" max="4623" width="31" style="26" customWidth="1"/>
    <col min="4624" max="4625" width="13.42578125" style="26" customWidth="1"/>
    <col min="4626" max="4626" width="26" style="26" customWidth="1"/>
    <col min="4627" max="4865" width="9.140625" style="26"/>
    <col min="4866" max="4866" width="4.5703125" style="26" customWidth="1"/>
    <col min="4867" max="4867" width="38" style="26" customWidth="1"/>
    <col min="4868" max="4868" width="25" style="26" customWidth="1"/>
    <col min="4869" max="4873" width="0" style="26" hidden="1" customWidth="1"/>
    <col min="4874" max="4875" width="16.42578125" style="26" customWidth="1"/>
    <col min="4876" max="4876" width="17" style="26" customWidth="1"/>
    <col min="4877" max="4877" width="20.28515625" style="26" customWidth="1"/>
    <col min="4878" max="4878" width="16.7109375" style="26" customWidth="1"/>
    <col min="4879" max="4879" width="31" style="26" customWidth="1"/>
    <col min="4880" max="4881" width="13.42578125" style="26" customWidth="1"/>
    <col min="4882" max="4882" width="26" style="26" customWidth="1"/>
    <col min="4883" max="5121" width="9.140625" style="26"/>
    <col min="5122" max="5122" width="4.5703125" style="26" customWidth="1"/>
    <col min="5123" max="5123" width="38" style="26" customWidth="1"/>
    <col min="5124" max="5124" width="25" style="26" customWidth="1"/>
    <col min="5125" max="5129" width="0" style="26" hidden="1" customWidth="1"/>
    <col min="5130" max="5131" width="16.42578125" style="26" customWidth="1"/>
    <col min="5132" max="5132" width="17" style="26" customWidth="1"/>
    <col min="5133" max="5133" width="20.28515625" style="26" customWidth="1"/>
    <col min="5134" max="5134" width="16.7109375" style="26" customWidth="1"/>
    <col min="5135" max="5135" width="31" style="26" customWidth="1"/>
    <col min="5136" max="5137" width="13.42578125" style="26" customWidth="1"/>
    <col min="5138" max="5138" width="26" style="26" customWidth="1"/>
    <col min="5139" max="5377" width="9.140625" style="26"/>
    <col min="5378" max="5378" width="4.5703125" style="26" customWidth="1"/>
    <col min="5379" max="5379" width="38" style="26" customWidth="1"/>
    <col min="5380" max="5380" width="25" style="26" customWidth="1"/>
    <col min="5381" max="5385" width="0" style="26" hidden="1" customWidth="1"/>
    <col min="5386" max="5387" width="16.42578125" style="26" customWidth="1"/>
    <col min="5388" max="5388" width="17" style="26" customWidth="1"/>
    <col min="5389" max="5389" width="20.28515625" style="26" customWidth="1"/>
    <col min="5390" max="5390" width="16.7109375" style="26" customWidth="1"/>
    <col min="5391" max="5391" width="31" style="26" customWidth="1"/>
    <col min="5392" max="5393" width="13.42578125" style="26" customWidth="1"/>
    <col min="5394" max="5394" width="26" style="26" customWidth="1"/>
    <col min="5395" max="5633" width="9.140625" style="26"/>
    <col min="5634" max="5634" width="4.5703125" style="26" customWidth="1"/>
    <col min="5635" max="5635" width="38" style="26" customWidth="1"/>
    <col min="5636" max="5636" width="25" style="26" customWidth="1"/>
    <col min="5637" max="5641" width="0" style="26" hidden="1" customWidth="1"/>
    <col min="5642" max="5643" width="16.42578125" style="26" customWidth="1"/>
    <col min="5644" max="5644" width="17" style="26" customWidth="1"/>
    <col min="5645" max="5645" width="20.28515625" style="26" customWidth="1"/>
    <col min="5646" max="5646" width="16.7109375" style="26" customWidth="1"/>
    <col min="5647" max="5647" width="31" style="26" customWidth="1"/>
    <col min="5648" max="5649" width="13.42578125" style="26" customWidth="1"/>
    <col min="5650" max="5650" width="26" style="26" customWidth="1"/>
    <col min="5651" max="5889" width="9.140625" style="26"/>
    <col min="5890" max="5890" width="4.5703125" style="26" customWidth="1"/>
    <col min="5891" max="5891" width="38" style="26" customWidth="1"/>
    <col min="5892" max="5892" width="25" style="26" customWidth="1"/>
    <col min="5893" max="5897" width="0" style="26" hidden="1" customWidth="1"/>
    <col min="5898" max="5899" width="16.42578125" style="26" customWidth="1"/>
    <col min="5900" max="5900" width="17" style="26" customWidth="1"/>
    <col min="5901" max="5901" width="20.28515625" style="26" customWidth="1"/>
    <col min="5902" max="5902" width="16.7109375" style="26" customWidth="1"/>
    <col min="5903" max="5903" width="31" style="26" customWidth="1"/>
    <col min="5904" max="5905" width="13.42578125" style="26" customWidth="1"/>
    <col min="5906" max="5906" width="26" style="26" customWidth="1"/>
    <col min="5907" max="6145" width="9.140625" style="26"/>
    <col min="6146" max="6146" width="4.5703125" style="26" customWidth="1"/>
    <col min="6147" max="6147" width="38" style="26" customWidth="1"/>
    <col min="6148" max="6148" width="25" style="26" customWidth="1"/>
    <col min="6149" max="6153" width="0" style="26" hidden="1" customWidth="1"/>
    <col min="6154" max="6155" width="16.42578125" style="26" customWidth="1"/>
    <col min="6156" max="6156" width="17" style="26" customWidth="1"/>
    <col min="6157" max="6157" width="20.28515625" style="26" customWidth="1"/>
    <col min="6158" max="6158" width="16.7109375" style="26" customWidth="1"/>
    <col min="6159" max="6159" width="31" style="26" customWidth="1"/>
    <col min="6160" max="6161" width="13.42578125" style="26" customWidth="1"/>
    <col min="6162" max="6162" width="26" style="26" customWidth="1"/>
    <col min="6163" max="6401" width="9.140625" style="26"/>
    <col min="6402" max="6402" width="4.5703125" style="26" customWidth="1"/>
    <col min="6403" max="6403" width="38" style="26" customWidth="1"/>
    <col min="6404" max="6404" width="25" style="26" customWidth="1"/>
    <col min="6405" max="6409" width="0" style="26" hidden="1" customWidth="1"/>
    <col min="6410" max="6411" width="16.42578125" style="26" customWidth="1"/>
    <col min="6412" max="6412" width="17" style="26" customWidth="1"/>
    <col min="6413" max="6413" width="20.28515625" style="26" customWidth="1"/>
    <col min="6414" max="6414" width="16.7109375" style="26" customWidth="1"/>
    <col min="6415" max="6415" width="31" style="26" customWidth="1"/>
    <col min="6416" max="6417" width="13.42578125" style="26" customWidth="1"/>
    <col min="6418" max="6418" width="26" style="26" customWidth="1"/>
    <col min="6419" max="6657" width="9.140625" style="26"/>
    <col min="6658" max="6658" width="4.5703125" style="26" customWidth="1"/>
    <col min="6659" max="6659" width="38" style="26" customWidth="1"/>
    <col min="6660" max="6660" width="25" style="26" customWidth="1"/>
    <col min="6661" max="6665" width="0" style="26" hidden="1" customWidth="1"/>
    <col min="6666" max="6667" width="16.42578125" style="26" customWidth="1"/>
    <col min="6668" max="6668" width="17" style="26" customWidth="1"/>
    <col min="6669" max="6669" width="20.28515625" style="26" customWidth="1"/>
    <col min="6670" max="6670" width="16.7109375" style="26" customWidth="1"/>
    <col min="6671" max="6671" width="31" style="26" customWidth="1"/>
    <col min="6672" max="6673" width="13.42578125" style="26" customWidth="1"/>
    <col min="6674" max="6674" width="26" style="26" customWidth="1"/>
    <col min="6675" max="6913" width="9.140625" style="26"/>
    <col min="6914" max="6914" width="4.5703125" style="26" customWidth="1"/>
    <col min="6915" max="6915" width="38" style="26" customWidth="1"/>
    <col min="6916" max="6916" width="25" style="26" customWidth="1"/>
    <col min="6917" max="6921" width="0" style="26" hidden="1" customWidth="1"/>
    <col min="6922" max="6923" width="16.42578125" style="26" customWidth="1"/>
    <col min="6924" max="6924" width="17" style="26" customWidth="1"/>
    <col min="6925" max="6925" width="20.28515625" style="26" customWidth="1"/>
    <col min="6926" max="6926" width="16.7109375" style="26" customWidth="1"/>
    <col min="6927" max="6927" width="31" style="26" customWidth="1"/>
    <col min="6928" max="6929" width="13.42578125" style="26" customWidth="1"/>
    <col min="6930" max="6930" width="26" style="26" customWidth="1"/>
    <col min="6931" max="7169" width="9.140625" style="26"/>
    <col min="7170" max="7170" width="4.5703125" style="26" customWidth="1"/>
    <col min="7171" max="7171" width="38" style="26" customWidth="1"/>
    <col min="7172" max="7172" width="25" style="26" customWidth="1"/>
    <col min="7173" max="7177" width="0" style="26" hidden="1" customWidth="1"/>
    <col min="7178" max="7179" width="16.42578125" style="26" customWidth="1"/>
    <col min="7180" max="7180" width="17" style="26" customWidth="1"/>
    <col min="7181" max="7181" width="20.28515625" style="26" customWidth="1"/>
    <col min="7182" max="7182" width="16.7109375" style="26" customWidth="1"/>
    <col min="7183" max="7183" width="31" style="26" customWidth="1"/>
    <col min="7184" max="7185" width="13.42578125" style="26" customWidth="1"/>
    <col min="7186" max="7186" width="26" style="26" customWidth="1"/>
    <col min="7187" max="7425" width="9.140625" style="26"/>
    <col min="7426" max="7426" width="4.5703125" style="26" customWidth="1"/>
    <col min="7427" max="7427" width="38" style="26" customWidth="1"/>
    <col min="7428" max="7428" width="25" style="26" customWidth="1"/>
    <col min="7429" max="7433" width="0" style="26" hidden="1" customWidth="1"/>
    <col min="7434" max="7435" width="16.42578125" style="26" customWidth="1"/>
    <col min="7436" max="7436" width="17" style="26" customWidth="1"/>
    <col min="7437" max="7437" width="20.28515625" style="26" customWidth="1"/>
    <col min="7438" max="7438" width="16.7109375" style="26" customWidth="1"/>
    <col min="7439" max="7439" width="31" style="26" customWidth="1"/>
    <col min="7440" max="7441" width="13.42578125" style="26" customWidth="1"/>
    <col min="7442" max="7442" width="26" style="26" customWidth="1"/>
    <col min="7443" max="7681" width="9.140625" style="26"/>
    <col min="7682" max="7682" width="4.5703125" style="26" customWidth="1"/>
    <col min="7683" max="7683" width="38" style="26" customWidth="1"/>
    <col min="7684" max="7684" width="25" style="26" customWidth="1"/>
    <col min="7685" max="7689" width="0" style="26" hidden="1" customWidth="1"/>
    <col min="7690" max="7691" width="16.42578125" style="26" customWidth="1"/>
    <col min="7692" max="7692" width="17" style="26" customWidth="1"/>
    <col min="7693" max="7693" width="20.28515625" style="26" customWidth="1"/>
    <col min="7694" max="7694" width="16.7109375" style="26" customWidth="1"/>
    <col min="7695" max="7695" width="31" style="26" customWidth="1"/>
    <col min="7696" max="7697" width="13.42578125" style="26" customWidth="1"/>
    <col min="7698" max="7698" width="26" style="26" customWidth="1"/>
    <col min="7699" max="7937" width="9.140625" style="26"/>
    <col min="7938" max="7938" width="4.5703125" style="26" customWidth="1"/>
    <col min="7939" max="7939" width="38" style="26" customWidth="1"/>
    <col min="7940" max="7940" width="25" style="26" customWidth="1"/>
    <col min="7941" max="7945" width="0" style="26" hidden="1" customWidth="1"/>
    <col min="7946" max="7947" width="16.42578125" style="26" customWidth="1"/>
    <col min="7948" max="7948" width="17" style="26" customWidth="1"/>
    <col min="7949" max="7949" width="20.28515625" style="26" customWidth="1"/>
    <col min="7950" max="7950" width="16.7109375" style="26" customWidth="1"/>
    <col min="7951" max="7951" width="31" style="26" customWidth="1"/>
    <col min="7952" max="7953" width="13.42578125" style="26" customWidth="1"/>
    <col min="7954" max="7954" width="26" style="26" customWidth="1"/>
    <col min="7955" max="8193" width="9.140625" style="26"/>
    <col min="8194" max="8194" width="4.5703125" style="26" customWidth="1"/>
    <col min="8195" max="8195" width="38" style="26" customWidth="1"/>
    <col min="8196" max="8196" width="25" style="26" customWidth="1"/>
    <col min="8197" max="8201" width="0" style="26" hidden="1" customWidth="1"/>
    <col min="8202" max="8203" width="16.42578125" style="26" customWidth="1"/>
    <col min="8204" max="8204" width="17" style="26" customWidth="1"/>
    <col min="8205" max="8205" width="20.28515625" style="26" customWidth="1"/>
    <col min="8206" max="8206" width="16.7109375" style="26" customWidth="1"/>
    <col min="8207" max="8207" width="31" style="26" customWidth="1"/>
    <col min="8208" max="8209" width="13.42578125" style="26" customWidth="1"/>
    <col min="8210" max="8210" width="26" style="26" customWidth="1"/>
    <col min="8211" max="8449" width="9.140625" style="26"/>
    <col min="8450" max="8450" width="4.5703125" style="26" customWidth="1"/>
    <col min="8451" max="8451" width="38" style="26" customWidth="1"/>
    <col min="8452" max="8452" width="25" style="26" customWidth="1"/>
    <col min="8453" max="8457" width="0" style="26" hidden="1" customWidth="1"/>
    <col min="8458" max="8459" width="16.42578125" style="26" customWidth="1"/>
    <col min="8460" max="8460" width="17" style="26" customWidth="1"/>
    <col min="8461" max="8461" width="20.28515625" style="26" customWidth="1"/>
    <col min="8462" max="8462" width="16.7109375" style="26" customWidth="1"/>
    <col min="8463" max="8463" width="31" style="26" customWidth="1"/>
    <col min="8464" max="8465" width="13.42578125" style="26" customWidth="1"/>
    <col min="8466" max="8466" width="26" style="26" customWidth="1"/>
    <col min="8467" max="8705" width="9.140625" style="26"/>
    <col min="8706" max="8706" width="4.5703125" style="26" customWidth="1"/>
    <col min="8707" max="8707" width="38" style="26" customWidth="1"/>
    <col min="8708" max="8708" width="25" style="26" customWidth="1"/>
    <col min="8709" max="8713" width="0" style="26" hidden="1" customWidth="1"/>
    <col min="8714" max="8715" width="16.42578125" style="26" customWidth="1"/>
    <col min="8716" max="8716" width="17" style="26" customWidth="1"/>
    <col min="8717" max="8717" width="20.28515625" style="26" customWidth="1"/>
    <col min="8718" max="8718" width="16.7109375" style="26" customWidth="1"/>
    <col min="8719" max="8719" width="31" style="26" customWidth="1"/>
    <col min="8720" max="8721" width="13.42578125" style="26" customWidth="1"/>
    <col min="8722" max="8722" width="26" style="26" customWidth="1"/>
    <col min="8723" max="8961" width="9.140625" style="26"/>
    <col min="8962" max="8962" width="4.5703125" style="26" customWidth="1"/>
    <col min="8963" max="8963" width="38" style="26" customWidth="1"/>
    <col min="8964" max="8964" width="25" style="26" customWidth="1"/>
    <col min="8965" max="8969" width="0" style="26" hidden="1" customWidth="1"/>
    <col min="8970" max="8971" width="16.42578125" style="26" customWidth="1"/>
    <col min="8972" max="8972" width="17" style="26" customWidth="1"/>
    <col min="8973" max="8973" width="20.28515625" style="26" customWidth="1"/>
    <col min="8974" max="8974" width="16.7109375" style="26" customWidth="1"/>
    <col min="8975" max="8975" width="31" style="26" customWidth="1"/>
    <col min="8976" max="8977" width="13.42578125" style="26" customWidth="1"/>
    <col min="8978" max="8978" width="26" style="26" customWidth="1"/>
    <col min="8979" max="9217" width="9.140625" style="26"/>
    <col min="9218" max="9218" width="4.5703125" style="26" customWidth="1"/>
    <col min="9219" max="9219" width="38" style="26" customWidth="1"/>
    <col min="9220" max="9220" width="25" style="26" customWidth="1"/>
    <col min="9221" max="9225" width="0" style="26" hidden="1" customWidth="1"/>
    <col min="9226" max="9227" width="16.42578125" style="26" customWidth="1"/>
    <col min="9228" max="9228" width="17" style="26" customWidth="1"/>
    <col min="9229" max="9229" width="20.28515625" style="26" customWidth="1"/>
    <col min="9230" max="9230" width="16.7109375" style="26" customWidth="1"/>
    <col min="9231" max="9231" width="31" style="26" customWidth="1"/>
    <col min="9232" max="9233" width="13.42578125" style="26" customWidth="1"/>
    <col min="9234" max="9234" width="26" style="26" customWidth="1"/>
    <col min="9235" max="9473" width="9.140625" style="26"/>
    <col min="9474" max="9474" width="4.5703125" style="26" customWidth="1"/>
    <col min="9475" max="9475" width="38" style="26" customWidth="1"/>
    <col min="9476" max="9476" width="25" style="26" customWidth="1"/>
    <col min="9477" max="9481" width="0" style="26" hidden="1" customWidth="1"/>
    <col min="9482" max="9483" width="16.42578125" style="26" customWidth="1"/>
    <col min="9484" max="9484" width="17" style="26" customWidth="1"/>
    <col min="9485" max="9485" width="20.28515625" style="26" customWidth="1"/>
    <col min="9486" max="9486" width="16.7109375" style="26" customWidth="1"/>
    <col min="9487" max="9487" width="31" style="26" customWidth="1"/>
    <col min="9488" max="9489" width="13.42578125" style="26" customWidth="1"/>
    <col min="9490" max="9490" width="26" style="26" customWidth="1"/>
    <col min="9491" max="9729" width="9.140625" style="26"/>
    <col min="9730" max="9730" width="4.5703125" style="26" customWidth="1"/>
    <col min="9731" max="9731" width="38" style="26" customWidth="1"/>
    <col min="9732" max="9732" width="25" style="26" customWidth="1"/>
    <col min="9733" max="9737" width="0" style="26" hidden="1" customWidth="1"/>
    <col min="9738" max="9739" width="16.42578125" style="26" customWidth="1"/>
    <col min="9740" max="9740" width="17" style="26" customWidth="1"/>
    <col min="9741" max="9741" width="20.28515625" style="26" customWidth="1"/>
    <col min="9742" max="9742" width="16.7109375" style="26" customWidth="1"/>
    <col min="9743" max="9743" width="31" style="26" customWidth="1"/>
    <col min="9744" max="9745" width="13.42578125" style="26" customWidth="1"/>
    <col min="9746" max="9746" width="26" style="26" customWidth="1"/>
    <col min="9747" max="9985" width="9.140625" style="26"/>
    <col min="9986" max="9986" width="4.5703125" style="26" customWidth="1"/>
    <col min="9987" max="9987" width="38" style="26" customWidth="1"/>
    <col min="9988" max="9988" width="25" style="26" customWidth="1"/>
    <col min="9989" max="9993" width="0" style="26" hidden="1" customWidth="1"/>
    <col min="9994" max="9995" width="16.42578125" style="26" customWidth="1"/>
    <col min="9996" max="9996" width="17" style="26" customWidth="1"/>
    <col min="9997" max="9997" width="20.28515625" style="26" customWidth="1"/>
    <col min="9998" max="9998" width="16.7109375" style="26" customWidth="1"/>
    <col min="9999" max="9999" width="31" style="26" customWidth="1"/>
    <col min="10000" max="10001" width="13.42578125" style="26" customWidth="1"/>
    <col min="10002" max="10002" width="26" style="26" customWidth="1"/>
    <col min="10003" max="10241" width="9.140625" style="26"/>
    <col min="10242" max="10242" width="4.5703125" style="26" customWidth="1"/>
    <col min="10243" max="10243" width="38" style="26" customWidth="1"/>
    <col min="10244" max="10244" width="25" style="26" customWidth="1"/>
    <col min="10245" max="10249" width="0" style="26" hidden="1" customWidth="1"/>
    <col min="10250" max="10251" width="16.42578125" style="26" customWidth="1"/>
    <col min="10252" max="10252" width="17" style="26" customWidth="1"/>
    <col min="10253" max="10253" width="20.28515625" style="26" customWidth="1"/>
    <col min="10254" max="10254" width="16.7109375" style="26" customWidth="1"/>
    <col min="10255" max="10255" width="31" style="26" customWidth="1"/>
    <col min="10256" max="10257" width="13.42578125" style="26" customWidth="1"/>
    <col min="10258" max="10258" width="26" style="26" customWidth="1"/>
    <col min="10259" max="10497" width="9.140625" style="26"/>
    <col min="10498" max="10498" width="4.5703125" style="26" customWidth="1"/>
    <col min="10499" max="10499" width="38" style="26" customWidth="1"/>
    <col min="10500" max="10500" width="25" style="26" customWidth="1"/>
    <col min="10501" max="10505" width="0" style="26" hidden="1" customWidth="1"/>
    <col min="10506" max="10507" width="16.42578125" style="26" customWidth="1"/>
    <col min="10508" max="10508" width="17" style="26" customWidth="1"/>
    <col min="10509" max="10509" width="20.28515625" style="26" customWidth="1"/>
    <col min="10510" max="10510" width="16.7109375" style="26" customWidth="1"/>
    <col min="10511" max="10511" width="31" style="26" customWidth="1"/>
    <col min="10512" max="10513" width="13.42578125" style="26" customWidth="1"/>
    <col min="10514" max="10514" width="26" style="26" customWidth="1"/>
    <col min="10515" max="10753" width="9.140625" style="26"/>
    <col min="10754" max="10754" width="4.5703125" style="26" customWidth="1"/>
    <col min="10755" max="10755" width="38" style="26" customWidth="1"/>
    <col min="10756" max="10756" width="25" style="26" customWidth="1"/>
    <col min="10757" max="10761" width="0" style="26" hidden="1" customWidth="1"/>
    <col min="10762" max="10763" width="16.42578125" style="26" customWidth="1"/>
    <col min="10764" max="10764" width="17" style="26" customWidth="1"/>
    <col min="10765" max="10765" width="20.28515625" style="26" customWidth="1"/>
    <col min="10766" max="10766" width="16.7109375" style="26" customWidth="1"/>
    <col min="10767" max="10767" width="31" style="26" customWidth="1"/>
    <col min="10768" max="10769" width="13.42578125" style="26" customWidth="1"/>
    <col min="10770" max="10770" width="26" style="26" customWidth="1"/>
    <col min="10771" max="11009" width="9.140625" style="26"/>
    <col min="11010" max="11010" width="4.5703125" style="26" customWidth="1"/>
    <col min="11011" max="11011" width="38" style="26" customWidth="1"/>
    <col min="11012" max="11012" width="25" style="26" customWidth="1"/>
    <col min="11013" max="11017" width="0" style="26" hidden="1" customWidth="1"/>
    <col min="11018" max="11019" width="16.42578125" style="26" customWidth="1"/>
    <col min="11020" max="11020" width="17" style="26" customWidth="1"/>
    <col min="11021" max="11021" width="20.28515625" style="26" customWidth="1"/>
    <col min="11022" max="11022" width="16.7109375" style="26" customWidth="1"/>
    <col min="11023" max="11023" width="31" style="26" customWidth="1"/>
    <col min="11024" max="11025" width="13.42578125" style="26" customWidth="1"/>
    <col min="11026" max="11026" width="26" style="26" customWidth="1"/>
    <col min="11027" max="11265" width="9.140625" style="26"/>
    <col min="11266" max="11266" width="4.5703125" style="26" customWidth="1"/>
    <col min="11267" max="11267" width="38" style="26" customWidth="1"/>
    <col min="11268" max="11268" width="25" style="26" customWidth="1"/>
    <col min="11269" max="11273" width="0" style="26" hidden="1" customWidth="1"/>
    <col min="11274" max="11275" width="16.42578125" style="26" customWidth="1"/>
    <col min="11276" max="11276" width="17" style="26" customWidth="1"/>
    <col min="11277" max="11277" width="20.28515625" style="26" customWidth="1"/>
    <col min="11278" max="11278" width="16.7109375" style="26" customWidth="1"/>
    <col min="11279" max="11279" width="31" style="26" customWidth="1"/>
    <col min="11280" max="11281" width="13.42578125" style="26" customWidth="1"/>
    <col min="11282" max="11282" width="26" style="26" customWidth="1"/>
    <col min="11283" max="11521" width="9.140625" style="26"/>
    <col min="11522" max="11522" width="4.5703125" style="26" customWidth="1"/>
    <col min="11523" max="11523" width="38" style="26" customWidth="1"/>
    <col min="11524" max="11524" width="25" style="26" customWidth="1"/>
    <col min="11525" max="11529" width="0" style="26" hidden="1" customWidth="1"/>
    <col min="11530" max="11531" width="16.42578125" style="26" customWidth="1"/>
    <col min="11532" max="11532" width="17" style="26" customWidth="1"/>
    <col min="11533" max="11533" width="20.28515625" style="26" customWidth="1"/>
    <col min="11534" max="11534" width="16.7109375" style="26" customWidth="1"/>
    <col min="11535" max="11535" width="31" style="26" customWidth="1"/>
    <col min="11536" max="11537" width="13.42578125" style="26" customWidth="1"/>
    <col min="11538" max="11538" width="26" style="26" customWidth="1"/>
    <col min="11539" max="11777" width="9.140625" style="26"/>
    <col min="11778" max="11778" width="4.5703125" style="26" customWidth="1"/>
    <col min="11779" max="11779" width="38" style="26" customWidth="1"/>
    <col min="11780" max="11780" width="25" style="26" customWidth="1"/>
    <col min="11781" max="11785" width="0" style="26" hidden="1" customWidth="1"/>
    <col min="11786" max="11787" width="16.42578125" style="26" customWidth="1"/>
    <col min="11788" max="11788" width="17" style="26" customWidth="1"/>
    <col min="11789" max="11789" width="20.28515625" style="26" customWidth="1"/>
    <col min="11790" max="11790" width="16.7109375" style="26" customWidth="1"/>
    <col min="11791" max="11791" width="31" style="26" customWidth="1"/>
    <col min="11792" max="11793" width="13.42578125" style="26" customWidth="1"/>
    <col min="11794" max="11794" width="26" style="26" customWidth="1"/>
    <col min="11795" max="12033" width="9.140625" style="26"/>
    <col min="12034" max="12034" width="4.5703125" style="26" customWidth="1"/>
    <col min="12035" max="12035" width="38" style="26" customWidth="1"/>
    <col min="12036" max="12036" width="25" style="26" customWidth="1"/>
    <col min="12037" max="12041" width="0" style="26" hidden="1" customWidth="1"/>
    <col min="12042" max="12043" width="16.42578125" style="26" customWidth="1"/>
    <col min="12044" max="12044" width="17" style="26" customWidth="1"/>
    <col min="12045" max="12045" width="20.28515625" style="26" customWidth="1"/>
    <col min="12046" max="12046" width="16.7109375" style="26" customWidth="1"/>
    <col min="12047" max="12047" width="31" style="26" customWidth="1"/>
    <col min="12048" max="12049" width="13.42578125" style="26" customWidth="1"/>
    <col min="12050" max="12050" width="26" style="26" customWidth="1"/>
    <col min="12051" max="12289" width="9.140625" style="26"/>
    <col min="12290" max="12290" width="4.5703125" style="26" customWidth="1"/>
    <col min="12291" max="12291" width="38" style="26" customWidth="1"/>
    <col min="12292" max="12292" width="25" style="26" customWidth="1"/>
    <col min="12293" max="12297" width="0" style="26" hidden="1" customWidth="1"/>
    <col min="12298" max="12299" width="16.42578125" style="26" customWidth="1"/>
    <col min="12300" max="12300" width="17" style="26" customWidth="1"/>
    <col min="12301" max="12301" width="20.28515625" style="26" customWidth="1"/>
    <col min="12302" max="12302" width="16.7109375" style="26" customWidth="1"/>
    <col min="12303" max="12303" width="31" style="26" customWidth="1"/>
    <col min="12304" max="12305" width="13.42578125" style="26" customWidth="1"/>
    <col min="12306" max="12306" width="26" style="26" customWidth="1"/>
    <col min="12307" max="12545" width="9.140625" style="26"/>
    <col min="12546" max="12546" width="4.5703125" style="26" customWidth="1"/>
    <col min="12547" max="12547" width="38" style="26" customWidth="1"/>
    <col min="12548" max="12548" width="25" style="26" customWidth="1"/>
    <col min="12549" max="12553" width="0" style="26" hidden="1" customWidth="1"/>
    <col min="12554" max="12555" width="16.42578125" style="26" customWidth="1"/>
    <col min="12556" max="12556" width="17" style="26" customWidth="1"/>
    <col min="12557" max="12557" width="20.28515625" style="26" customWidth="1"/>
    <col min="12558" max="12558" width="16.7109375" style="26" customWidth="1"/>
    <col min="12559" max="12559" width="31" style="26" customWidth="1"/>
    <col min="12560" max="12561" width="13.42578125" style="26" customWidth="1"/>
    <col min="12562" max="12562" width="26" style="26" customWidth="1"/>
    <col min="12563" max="12801" width="9.140625" style="26"/>
    <col min="12802" max="12802" width="4.5703125" style="26" customWidth="1"/>
    <col min="12803" max="12803" width="38" style="26" customWidth="1"/>
    <col min="12804" max="12804" width="25" style="26" customWidth="1"/>
    <col min="12805" max="12809" width="0" style="26" hidden="1" customWidth="1"/>
    <col min="12810" max="12811" width="16.42578125" style="26" customWidth="1"/>
    <col min="12812" max="12812" width="17" style="26" customWidth="1"/>
    <col min="12813" max="12813" width="20.28515625" style="26" customWidth="1"/>
    <col min="12814" max="12814" width="16.7109375" style="26" customWidth="1"/>
    <col min="12815" max="12815" width="31" style="26" customWidth="1"/>
    <col min="12816" max="12817" width="13.42578125" style="26" customWidth="1"/>
    <col min="12818" max="12818" width="26" style="26" customWidth="1"/>
    <col min="12819" max="13057" width="9.140625" style="26"/>
    <col min="13058" max="13058" width="4.5703125" style="26" customWidth="1"/>
    <col min="13059" max="13059" width="38" style="26" customWidth="1"/>
    <col min="13060" max="13060" width="25" style="26" customWidth="1"/>
    <col min="13061" max="13065" width="0" style="26" hidden="1" customWidth="1"/>
    <col min="13066" max="13067" width="16.42578125" style="26" customWidth="1"/>
    <col min="13068" max="13068" width="17" style="26" customWidth="1"/>
    <col min="13069" max="13069" width="20.28515625" style="26" customWidth="1"/>
    <col min="13070" max="13070" width="16.7109375" style="26" customWidth="1"/>
    <col min="13071" max="13071" width="31" style="26" customWidth="1"/>
    <col min="13072" max="13073" width="13.42578125" style="26" customWidth="1"/>
    <col min="13074" max="13074" width="26" style="26" customWidth="1"/>
    <col min="13075" max="13313" width="9.140625" style="26"/>
    <col min="13314" max="13314" width="4.5703125" style="26" customWidth="1"/>
    <col min="13315" max="13315" width="38" style="26" customWidth="1"/>
    <col min="13316" max="13316" width="25" style="26" customWidth="1"/>
    <col min="13317" max="13321" width="0" style="26" hidden="1" customWidth="1"/>
    <col min="13322" max="13323" width="16.42578125" style="26" customWidth="1"/>
    <col min="13324" max="13324" width="17" style="26" customWidth="1"/>
    <col min="13325" max="13325" width="20.28515625" style="26" customWidth="1"/>
    <col min="13326" max="13326" width="16.7109375" style="26" customWidth="1"/>
    <col min="13327" max="13327" width="31" style="26" customWidth="1"/>
    <col min="13328" max="13329" width="13.42578125" style="26" customWidth="1"/>
    <col min="13330" max="13330" width="26" style="26" customWidth="1"/>
    <col min="13331" max="13569" width="9.140625" style="26"/>
    <col min="13570" max="13570" width="4.5703125" style="26" customWidth="1"/>
    <col min="13571" max="13571" width="38" style="26" customWidth="1"/>
    <col min="13572" max="13572" width="25" style="26" customWidth="1"/>
    <col min="13573" max="13577" width="0" style="26" hidden="1" customWidth="1"/>
    <col min="13578" max="13579" width="16.42578125" style="26" customWidth="1"/>
    <col min="13580" max="13580" width="17" style="26" customWidth="1"/>
    <col min="13581" max="13581" width="20.28515625" style="26" customWidth="1"/>
    <col min="13582" max="13582" width="16.7109375" style="26" customWidth="1"/>
    <col min="13583" max="13583" width="31" style="26" customWidth="1"/>
    <col min="13584" max="13585" width="13.42578125" style="26" customWidth="1"/>
    <col min="13586" max="13586" width="26" style="26" customWidth="1"/>
    <col min="13587" max="13825" width="9.140625" style="26"/>
    <col min="13826" max="13826" width="4.5703125" style="26" customWidth="1"/>
    <col min="13827" max="13827" width="38" style="26" customWidth="1"/>
    <col min="13828" max="13828" width="25" style="26" customWidth="1"/>
    <col min="13829" max="13833" width="0" style="26" hidden="1" customWidth="1"/>
    <col min="13834" max="13835" width="16.42578125" style="26" customWidth="1"/>
    <col min="13836" max="13836" width="17" style="26" customWidth="1"/>
    <col min="13837" max="13837" width="20.28515625" style="26" customWidth="1"/>
    <col min="13838" max="13838" width="16.7109375" style="26" customWidth="1"/>
    <col min="13839" max="13839" width="31" style="26" customWidth="1"/>
    <col min="13840" max="13841" width="13.42578125" style="26" customWidth="1"/>
    <col min="13842" max="13842" width="26" style="26" customWidth="1"/>
    <col min="13843" max="14081" width="9.140625" style="26"/>
    <col min="14082" max="14082" width="4.5703125" style="26" customWidth="1"/>
    <col min="14083" max="14083" width="38" style="26" customWidth="1"/>
    <col min="14084" max="14084" width="25" style="26" customWidth="1"/>
    <col min="14085" max="14089" width="0" style="26" hidden="1" customWidth="1"/>
    <col min="14090" max="14091" width="16.42578125" style="26" customWidth="1"/>
    <col min="14092" max="14092" width="17" style="26" customWidth="1"/>
    <col min="14093" max="14093" width="20.28515625" style="26" customWidth="1"/>
    <col min="14094" max="14094" width="16.7109375" style="26" customWidth="1"/>
    <col min="14095" max="14095" width="31" style="26" customWidth="1"/>
    <col min="14096" max="14097" width="13.42578125" style="26" customWidth="1"/>
    <col min="14098" max="14098" width="26" style="26" customWidth="1"/>
    <col min="14099" max="14337" width="9.140625" style="26"/>
    <col min="14338" max="14338" width="4.5703125" style="26" customWidth="1"/>
    <col min="14339" max="14339" width="38" style="26" customWidth="1"/>
    <col min="14340" max="14340" width="25" style="26" customWidth="1"/>
    <col min="14341" max="14345" width="0" style="26" hidden="1" customWidth="1"/>
    <col min="14346" max="14347" width="16.42578125" style="26" customWidth="1"/>
    <col min="14348" max="14348" width="17" style="26" customWidth="1"/>
    <col min="14349" max="14349" width="20.28515625" style="26" customWidth="1"/>
    <col min="14350" max="14350" width="16.7109375" style="26" customWidth="1"/>
    <col min="14351" max="14351" width="31" style="26" customWidth="1"/>
    <col min="14352" max="14353" width="13.42578125" style="26" customWidth="1"/>
    <col min="14354" max="14354" width="26" style="26" customWidth="1"/>
    <col min="14355" max="14593" width="9.140625" style="26"/>
    <col min="14594" max="14594" width="4.5703125" style="26" customWidth="1"/>
    <col min="14595" max="14595" width="38" style="26" customWidth="1"/>
    <col min="14596" max="14596" width="25" style="26" customWidth="1"/>
    <col min="14597" max="14601" width="0" style="26" hidden="1" customWidth="1"/>
    <col min="14602" max="14603" width="16.42578125" style="26" customWidth="1"/>
    <col min="14604" max="14604" width="17" style="26" customWidth="1"/>
    <col min="14605" max="14605" width="20.28515625" style="26" customWidth="1"/>
    <col min="14606" max="14606" width="16.7109375" style="26" customWidth="1"/>
    <col min="14607" max="14607" width="31" style="26" customWidth="1"/>
    <col min="14608" max="14609" width="13.42578125" style="26" customWidth="1"/>
    <col min="14610" max="14610" width="26" style="26" customWidth="1"/>
    <col min="14611" max="14849" width="9.140625" style="26"/>
    <col min="14850" max="14850" width="4.5703125" style="26" customWidth="1"/>
    <col min="14851" max="14851" width="38" style="26" customWidth="1"/>
    <col min="14852" max="14852" width="25" style="26" customWidth="1"/>
    <col min="14853" max="14857" width="0" style="26" hidden="1" customWidth="1"/>
    <col min="14858" max="14859" width="16.42578125" style="26" customWidth="1"/>
    <col min="14860" max="14860" width="17" style="26" customWidth="1"/>
    <col min="14861" max="14861" width="20.28515625" style="26" customWidth="1"/>
    <col min="14862" max="14862" width="16.7109375" style="26" customWidth="1"/>
    <col min="14863" max="14863" width="31" style="26" customWidth="1"/>
    <col min="14864" max="14865" width="13.42578125" style="26" customWidth="1"/>
    <col min="14866" max="14866" width="26" style="26" customWidth="1"/>
    <col min="14867" max="15105" width="9.140625" style="26"/>
    <col min="15106" max="15106" width="4.5703125" style="26" customWidth="1"/>
    <col min="15107" max="15107" width="38" style="26" customWidth="1"/>
    <col min="15108" max="15108" width="25" style="26" customWidth="1"/>
    <col min="15109" max="15113" width="0" style="26" hidden="1" customWidth="1"/>
    <col min="15114" max="15115" width="16.42578125" style="26" customWidth="1"/>
    <col min="15116" max="15116" width="17" style="26" customWidth="1"/>
    <col min="15117" max="15117" width="20.28515625" style="26" customWidth="1"/>
    <col min="15118" max="15118" width="16.7109375" style="26" customWidth="1"/>
    <col min="15119" max="15119" width="31" style="26" customWidth="1"/>
    <col min="15120" max="15121" width="13.42578125" style="26" customWidth="1"/>
    <col min="15122" max="15122" width="26" style="26" customWidth="1"/>
    <col min="15123" max="15361" width="9.140625" style="26"/>
    <col min="15362" max="15362" width="4.5703125" style="26" customWidth="1"/>
    <col min="15363" max="15363" width="38" style="26" customWidth="1"/>
    <col min="15364" max="15364" width="25" style="26" customWidth="1"/>
    <col min="15365" max="15369" width="0" style="26" hidden="1" customWidth="1"/>
    <col min="15370" max="15371" width="16.42578125" style="26" customWidth="1"/>
    <col min="15372" max="15372" width="17" style="26" customWidth="1"/>
    <col min="15373" max="15373" width="20.28515625" style="26" customWidth="1"/>
    <col min="15374" max="15374" width="16.7109375" style="26" customWidth="1"/>
    <col min="15375" max="15375" width="31" style="26" customWidth="1"/>
    <col min="15376" max="15377" width="13.42578125" style="26" customWidth="1"/>
    <col min="15378" max="15378" width="26" style="26" customWidth="1"/>
    <col min="15379" max="15617" width="9.140625" style="26"/>
    <col min="15618" max="15618" width="4.5703125" style="26" customWidth="1"/>
    <col min="15619" max="15619" width="38" style="26" customWidth="1"/>
    <col min="15620" max="15620" width="25" style="26" customWidth="1"/>
    <col min="15621" max="15625" width="0" style="26" hidden="1" customWidth="1"/>
    <col min="15626" max="15627" width="16.42578125" style="26" customWidth="1"/>
    <col min="15628" max="15628" width="17" style="26" customWidth="1"/>
    <col min="15629" max="15629" width="20.28515625" style="26" customWidth="1"/>
    <col min="15630" max="15630" width="16.7109375" style="26" customWidth="1"/>
    <col min="15631" max="15631" width="31" style="26" customWidth="1"/>
    <col min="15632" max="15633" width="13.42578125" style="26" customWidth="1"/>
    <col min="15634" max="15634" width="26" style="26" customWidth="1"/>
    <col min="15635" max="15873" width="9.140625" style="26"/>
    <col min="15874" max="15874" width="4.5703125" style="26" customWidth="1"/>
    <col min="15875" max="15875" width="38" style="26" customWidth="1"/>
    <col min="15876" max="15876" width="25" style="26" customWidth="1"/>
    <col min="15877" max="15881" width="0" style="26" hidden="1" customWidth="1"/>
    <col min="15882" max="15883" width="16.42578125" style="26" customWidth="1"/>
    <col min="15884" max="15884" width="17" style="26" customWidth="1"/>
    <col min="15885" max="15885" width="20.28515625" style="26" customWidth="1"/>
    <col min="15886" max="15886" width="16.7109375" style="26" customWidth="1"/>
    <col min="15887" max="15887" width="31" style="26" customWidth="1"/>
    <col min="15888" max="15889" width="13.42578125" style="26" customWidth="1"/>
    <col min="15890" max="15890" width="26" style="26" customWidth="1"/>
    <col min="15891" max="16129" width="9.140625" style="26"/>
    <col min="16130" max="16130" width="4.5703125" style="26" customWidth="1"/>
    <col min="16131" max="16131" width="38" style="26" customWidth="1"/>
    <col min="16132" max="16132" width="25" style="26" customWidth="1"/>
    <col min="16133" max="16137" width="0" style="26" hidden="1" customWidth="1"/>
    <col min="16138" max="16139" width="16.42578125" style="26" customWidth="1"/>
    <col min="16140" max="16140" width="17" style="26" customWidth="1"/>
    <col min="16141" max="16141" width="20.28515625" style="26" customWidth="1"/>
    <col min="16142" max="16142" width="16.7109375" style="26" customWidth="1"/>
    <col min="16143" max="16143" width="31" style="26" customWidth="1"/>
    <col min="16144" max="16145" width="13.42578125" style="26" customWidth="1"/>
    <col min="16146" max="16146" width="26" style="26" customWidth="1"/>
    <col min="16147" max="16384" width="9.140625" style="26"/>
  </cols>
  <sheetData>
    <row r="1" spans="1:20" x14ac:dyDescent="0.25">
      <c r="A1" s="47"/>
      <c r="B1" s="48"/>
      <c r="C1" s="49"/>
      <c r="D1" s="49"/>
      <c r="E1" s="49"/>
      <c r="F1" s="49"/>
      <c r="G1" s="49"/>
      <c r="H1" s="49"/>
      <c r="I1" s="49"/>
      <c r="J1" s="49"/>
      <c r="K1" s="49"/>
      <c r="L1" s="49"/>
      <c r="M1" s="50"/>
      <c r="N1" s="50"/>
      <c r="O1" s="51" t="s">
        <v>75</v>
      </c>
      <c r="P1" s="31"/>
    </row>
    <row r="2" spans="1:20" ht="25.5" x14ac:dyDescent="0.25">
      <c r="A2" s="47"/>
      <c r="B2" s="48"/>
      <c r="C2" s="49"/>
      <c r="D2" s="49"/>
      <c r="E2" s="49"/>
      <c r="F2" s="49"/>
      <c r="G2" s="49"/>
      <c r="H2" s="49"/>
      <c r="I2" s="49"/>
      <c r="J2" s="49"/>
      <c r="K2" s="49"/>
      <c r="L2" s="49"/>
      <c r="M2" s="50"/>
      <c r="N2" s="50"/>
      <c r="O2" s="51" t="s">
        <v>122</v>
      </c>
      <c r="P2" s="31"/>
    </row>
    <row r="3" spans="1:20" x14ac:dyDescent="0.25">
      <c r="A3" s="47"/>
      <c r="B3" s="48"/>
      <c r="C3" s="49"/>
      <c r="D3" s="49"/>
      <c r="E3" s="49"/>
      <c r="F3" s="49"/>
      <c r="G3" s="49"/>
      <c r="H3" s="49"/>
      <c r="I3" s="49"/>
      <c r="J3" s="49"/>
      <c r="K3" s="49"/>
      <c r="L3" s="49"/>
      <c r="M3" s="52"/>
      <c r="N3" s="53"/>
      <c r="O3" s="53"/>
      <c r="P3" s="31"/>
    </row>
    <row r="4" spans="1:20" ht="56.25" customHeight="1" x14ac:dyDescent="0.25">
      <c r="A4" s="47"/>
      <c r="B4" s="48"/>
      <c r="C4" s="49"/>
      <c r="D4" s="49"/>
      <c r="E4" s="49"/>
      <c r="F4" s="49"/>
      <c r="G4" s="49"/>
      <c r="H4" s="49"/>
      <c r="I4" s="49"/>
      <c r="J4" s="49"/>
      <c r="K4" s="49"/>
      <c r="L4" s="49"/>
      <c r="M4" s="52"/>
      <c r="N4" s="49"/>
      <c r="O4" s="51" t="s">
        <v>123</v>
      </c>
      <c r="P4" s="31"/>
    </row>
    <row r="5" spans="1:20" ht="36.75" customHeight="1" x14ac:dyDescent="0.25">
      <c r="A5" s="47"/>
      <c r="B5" s="48"/>
      <c r="C5" s="49"/>
      <c r="D5" s="49"/>
      <c r="E5" s="49"/>
      <c r="F5" s="49"/>
      <c r="G5" s="49"/>
      <c r="H5" s="49"/>
      <c r="I5" s="49"/>
      <c r="J5" s="49"/>
      <c r="K5" s="49"/>
      <c r="L5" s="49"/>
      <c r="M5" s="52"/>
      <c r="N5" s="49"/>
      <c r="O5" s="51" t="s">
        <v>76</v>
      </c>
      <c r="P5" s="31"/>
    </row>
    <row r="6" spans="1:20" ht="36" customHeight="1" x14ac:dyDescent="0.25">
      <c r="A6" s="54"/>
      <c r="B6" s="48"/>
      <c r="C6" s="49"/>
      <c r="D6" s="49"/>
      <c r="E6" s="49"/>
      <c r="F6" s="49"/>
      <c r="G6" s="49"/>
      <c r="H6" s="49"/>
      <c r="I6" s="49"/>
      <c r="J6" s="49"/>
      <c r="K6" s="49"/>
      <c r="L6" s="49"/>
      <c r="M6" s="49"/>
      <c r="N6" s="49"/>
      <c r="O6" s="48"/>
    </row>
    <row r="7" spans="1:20" x14ac:dyDescent="0.25">
      <c r="A7" s="55" t="s">
        <v>77</v>
      </c>
      <c r="B7" s="55"/>
      <c r="C7" s="55"/>
      <c r="D7" s="55"/>
      <c r="E7" s="55"/>
      <c r="F7" s="55"/>
      <c r="G7" s="55"/>
      <c r="H7" s="55"/>
      <c r="I7" s="55"/>
      <c r="J7" s="55"/>
      <c r="K7" s="55"/>
      <c r="L7" s="55"/>
      <c r="M7" s="55"/>
      <c r="N7" s="55"/>
      <c r="O7" s="55"/>
    </row>
    <row r="8" spans="1:20" x14ac:dyDescent="0.25">
      <c r="A8" s="55" t="s">
        <v>78</v>
      </c>
      <c r="B8" s="55"/>
      <c r="C8" s="55"/>
      <c r="D8" s="55"/>
      <c r="E8" s="55"/>
      <c r="F8" s="55"/>
      <c r="G8" s="55"/>
      <c r="H8" s="55"/>
      <c r="I8" s="55"/>
      <c r="J8" s="55"/>
      <c r="K8" s="55"/>
      <c r="L8" s="55"/>
      <c r="M8" s="55"/>
      <c r="N8" s="55"/>
      <c r="O8" s="55"/>
    </row>
    <row r="9" spans="1:20" ht="13.5" thickBot="1" x14ac:dyDescent="0.3">
      <c r="A9" s="54"/>
      <c r="B9" s="48"/>
      <c r="C9" s="49"/>
      <c r="D9" s="49"/>
      <c r="E9" s="49"/>
      <c r="F9" s="49"/>
      <c r="G9" s="49"/>
      <c r="H9" s="49"/>
      <c r="I9" s="49"/>
      <c r="J9" s="49"/>
      <c r="K9" s="49"/>
      <c r="L9" s="49"/>
      <c r="M9" s="49"/>
      <c r="N9" s="49"/>
      <c r="O9" s="48"/>
    </row>
    <row r="10" spans="1:20" ht="13.5" thickBot="1" x14ac:dyDescent="0.3">
      <c r="A10" s="56" t="s">
        <v>79</v>
      </c>
      <c r="B10" s="57"/>
      <c r="C10" s="57"/>
      <c r="D10" s="57"/>
      <c r="E10" s="57"/>
      <c r="F10" s="57"/>
      <c r="G10" s="57"/>
      <c r="H10" s="57"/>
      <c r="I10" s="57"/>
      <c r="J10" s="57"/>
      <c r="K10" s="57"/>
      <c r="L10" s="57"/>
      <c r="M10" s="57"/>
      <c r="N10" s="57"/>
      <c r="O10" s="58"/>
    </row>
    <row r="11" spans="1:20" ht="18" customHeight="1" x14ac:dyDescent="0.25">
      <c r="A11" s="59" t="s">
        <v>80</v>
      </c>
      <c r="B11" s="60"/>
      <c r="C11" s="60"/>
      <c r="D11" s="60"/>
      <c r="E11" s="61"/>
      <c r="F11" s="62" t="s">
        <v>97</v>
      </c>
      <c r="G11" s="62"/>
      <c r="H11" s="62"/>
      <c r="I11" s="62"/>
      <c r="J11" s="62"/>
      <c r="K11" s="62"/>
      <c r="L11" s="62"/>
      <c r="M11" s="62"/>
      <c r="N11" s="62"/>
      <c r="O11" s="63"/>
      <c r="P11" s="32"/>
      <c r="Q11" s="32"/>
      <c r="R11" s="32"/>
      <c r="S11" s="32"/>
      <c r="T11" s="32"/>
    </row>
    <row r="12" spans="1:20" ht="21" customHeight="1" x14ac:dyDescent="0.25">
      <c r="A12" s="64" t="s">
        <v>81</v>
      </c>
      <c r="B12" s="65"/>
      <c r="C12" s="65"/>
      <c r="D12" s="65"/>
      <c r="E12" s="66"/>
      <c r="F12" s="67" t="s">
        <v>104</v>
      </c>
      <c r="G12" s="67"/>
      <c r="H12" s="67"/>
      <c r="I12" s="67"/>
      <c r="J12" s="67"/>
      <c r="K12" s="67"/>
      <c r="L12" s="67"/>
      <c r="M12" s="67"/>
      <c r="N12" s="67"/>
      <c r="O12" s="68"/>
    </row>
    <row r="13" spans="1:20" ht="20.25" customHeight="1" x14ac:dyDescent="0.25">
      <c r="A13" s="64" t="s">
        <v>82</v>
      </c>
      <c r="B13" s="65"/>
      <c r="C13" s="65"/>
      <c r="D13" s="65"/>
      <c r="E13" s="66"/>
      <c r="F13" s="69" t="s">
        <v>98</v>
      </c>
      <c r="G13" s="69"/>
      <c r="H13" s="69"/>
      <c r="I13" s="69"/>
      <c r="J13" s="69"/>
      <c r="K13" s="69"/>
      <c r="L13" s="69"/>
      <c r="M13" s="69"/>
      <c r="N13" s="69"/>
      <c r="O13" s="70"/>
      <c r="P13" s="33"/>
    </row>
    <row r="14" spans="1:20" ht="17.45" customHeight="1" thickBot="1" x14ac:dyDescent="0.3">
      <c r="A14" s="71" t="s">
        <v>83</v>
      </c>
      <c r="B14" s="72"/>
      <c r="C14" s="72"/>
      <c r="D14" s="72"/>
      <c r="E14" s="73"/>
      <c r="F14" s="74" t="s">
        <v>99</v>
      </c>
      <c r="G14" s="74"/>
      <c r="H14" s="74"/>
      <c r="I14" s="74"/>
      <c r="J14" s="74"/>
      <c r="K14" s="74"/>
      <c r="L14" s="74"/>
      <c r="M14" s="74"/>
      <c r="N14" s="74"/>
      <c r="O14" s="75"/>
    </row>
    <row r="15" spans="1:20" ht="13.5" thickBot="1" x14ac:dyDescent="0.3">
      <c r="A15" s="54"/>
      <c r="B15" s="48"/>
      <c r="C15" s="49"/>
      <c r="D15" s="49"/>
      <c r="E15" s="49"/>
      <c r="F15" s="49"/>
      <c r="G15" s="49"/>
      <c r="H15" s="49"/>
      <c r="I15" s="49"/>
      <c r="J15" s="49"/>
      <c r="K15" s="49"/>
      <c r="L15" s="49"/>
      <c r="M15" s="49"/>
      <c r="N15" s="49"/>
      <c r="O15" s="48"/>
    </row>
    <row r="16" spans="1:20" s="29" customFormat="1" ht="17.25" customHeight="1" x14ac:dyDescent="0.25">
      <c r="A16" s="76" t="s">
        <v>84</v>
      </c>
      <c r="B16" s="77"/>
      <c r="C16" s="77"/>
      <c r="D16" s="77"/>
      <c r="E16" s="77"/>
      <c r="F16" s="77"/>
      <c r="G16" s="77"/>
      <c r="H16" s="77"/>
      <c r="I16" s="77"/>
      <c r="J16" s="77"/>
      <c r="K16" s="77"/>
      <c r="L16" s="77"/>
      <c r="M16" s="77"/>
      <c r="N16" s="77"/>
      <c r="O16" s="78"/>
    </row>
    <row r="17" spans="1:17" s="29" customFormat="1" ht="17.25" customHeight="1" x14ac:dyDescent="0.25">
      <c r="A17" s="79" t="s">
        <v>0</v>
      </c>
      <c r="B17" s="79" t="s">
        <v>85</v>
      </c>
      <c r="C17" s="79" t="s">
        <v>86</v>
      </c>
      <c r="D17" s="79" t="s">
        <v>105</v>
      </c>
      <c r="E17" s="79"/>
      <c r="F17" s="79"/>
      <c r="G17" s="80" t="s">
        <v>106</v>
      </c>
      <c r="H17" s="81"/>
      <c r="I17" s="82"/>
      <c r="J17" s="80" t="s">
        <v>107</v>
      </c>
      <c r="K17" s="81"/>
      <c r="L17" s="82"/>
      <c r="M17" s="79" t="s">
        <v>87</v>
      </c>
      <c r="N17" s="79" t="s">
        <v>88</v>
      </c>
      <c r="O17" s="79" t="s">
        <v>89</v>
      </c>
    </row>
    <row r="18" spans="1:17" s="29" customFormat="1" ht="49.5" customHeight="1" x14ac:dyDescent="0.25">
      <c r="A18" s="79"/>
      <c r="B18" s="79"/>
      <c r="C18" s="79"/>
      <c r="D18" s="83" t="s">
        <v>90</v>
      </c>
      <c r="E18" s="83" t="s">
        <v>91</v>
      </c>
      <c r="F18" s="83" t="s">
        <v>92</v>
      </c>
      <c r="G18" s="83" t="s">
        <v>90</v>
      </c>
      <c r="H18" s="83" t="s">
        <v>91</v>
      </c>
      <c r="I18" s="83" t="s">
        <v>92</v>
      </c>
      <c r="J18" s="83" t="s">
        <v>90</v>
      </c>
      <c r="K18" s="83" t="s">
        <v>91</v>
      </c>
      <c r="L18" s="83" t="s">
        <v>92</v>
      </c>
      <c r="M18" s="79"/>
      <c r="N18" s="79"/>
      <c r="O18" s="79"/>
    </row>
    <row r="19" spans="1:17" s="29" customFormat="1" ht="15.75" x14ac:dyDescent="0.25">
      <c r="A19" s="84">
        <v>1</v>
      </c>
      <c r="B19" s="85" t="s">
        <v>22</v>
      </c>
      <c r="C19" s="86">
        <f>C20+C28+C29+C30+C31+C32</f>
        <v>2080708</v>
      </c>
      <c r="D19" s="87">
        <f t="shared" ref="D19:J19" si="0">D20+D28+D29+D30+D31+D32</f>
        <v>998680.42</v>
      </c>
      <c r="E19" s="87">
        <f t="shared" si="0"/>
        <v>998680.42</v>
      </c>
      <c r="F19" s="87">
        <f t="shared" si="0"/>
        <v>0</v>
      </c>
      <c r="G19" s="87">
        <f t="shared" si="0"/>
        <v>515002</v>
      </c>
      <c r="H19" s="87">
        <f t="shared" si="0"/>
        <v>467502</v>
      </c>
      <c r="I19" s="87">
        <f>G19-H19</f>
        <v>47500</v>
      </c>
      <c r="J19" s="87">
        <f t="shared" si="0"/>
        <v>614525.57999999996</v>
      </c>
      <c r="K19" s="87">
        <f>K20+K28+K29+K30+K31+K32</f>
        <v>614525.57999999996</v>
      </c>
      <c r="L19" s="87">
        <f>K19-J19</f>
        <v>0</v>
      </c>
      <c r="M19" s="88">
        <f>E19+H19+K19</f>
        <v>2080708</v>
      </c>
      <c r="N19" s="89">
        <f>C19-M19</f>
        <v>0</v>
      </c>
      <c r="O19" s="90"/>
      <c r="P19" s="28"/>
      <c r="Q19" s="28"/>
    </row>
    <row r="20" spans="1:17" ht="19.5" customHeight="1" x14ac:dyDescent="0.25">
      <c r="A20" s="91"/>
      <c r="B20" s="85" t="s">
        <v>28</v>
      </c>
      <c r="C20" s="92">
        <f>C21+C22+C23+C24</f>
        <v>1982208</v>
      </c>
      <c r="D20" s="93">
        <f t="shared" ref="D20:J20" si="1">D21+D22+D23+D24</f>
        <v>991104</v>
      </c>
      <c r="E20" s="93">
        <f t="shared" si="1"/>
        <v>991104</v>
      </c>
      <c r="F20" s="93">
        <f t="shared" si="1"/>
        <v>0</v>
      </c>
      <c r="G20" s="93">
        <f t="shared" si="1"/>
        <v>495552</v>
      </c>
      <c r="H20" s="93">
        <f t="shared" si="1"/>
        <v>466052</v>
      </c>
      <c r="I20" s="87">
        <f t="shared" ref="I20:I42" si="2">G20-H20</f>
        <v>29500</v>
      </c>
      <c r="J20" s="93">
        <f t="shared" si="1"/>
        <v>525052</v>
      </c>
      <c r="K20" s="93">
        <f>K21+K22+K23+K24</f>
        <v>525052</v>
      </c>
      <c r="L20" s="87">
        <f t="shared" ref="L20:L41" si="3">K20-J20</f>
        <v>0</v>
      </c>
      <c r="M20" s="88">
        <f t="shared" ref="M20:M41" si="4">E20+H20+K20</f>
        <v>1982208</v>
      </c>
      <c r="N20" s="89">
        <f t="shared" ref="N20:N42" si="5">C20-M20</f>
        <v>0</v>
      </c>
      <c r="O20" s="94"/>
      <c r="P20" s="34"/>
      <c r="Q20" s="34"/>
    </row>
    <row r="21" spans="1:17" ht="35.25" customHeight="1" x14ac:dyDescent="0.25">
      <c r="A21" s="91"/>
      <c r="B21" s="91" t="s">
        <v>24</v>
      </c>
      <c r="C21" s="95">
        <v>800000</v>
      </c>
      <c r="D21" s="96">
        <v>400000</v>
      </c>
      <c r="E21" s="96">
        <v>400000</v>
      </c>
      <c r="F21" s="88">
        <f t="shared" ref="F21:F42" si="6">D21-E21</f>
        <v>0</v>
      </c>
      <c r="G21" s="97">
        <v>200000</v>
      </c>
      <c r="H21" s="97">
        <f>163230+4000+20000</f>
        <v>187230</v>
      </c>
      <c r="I21" s="98">
        <f>H21-G21</f>
        <v>-12770</v>
      </c>
      <c r="J21" s="97">
        <v>212770</v>
      </c>
      <c r="K21" s="97">
        <v>212770</v>
      </c>
      <c r="L21" s="87">
        <f t="shared" si="3"/>
        <v>0</v>
      </c>
      <c r="M21" s="88">
        <f t="shared" si="4"/>
        <v>800000</v>
      </c>
      <c r="N21" s="89">
        <f t="shared" si="5"/>
        <v>0</v>
      </c>
      <c r="O21" s="94"/>
      <c r="P21" s="34"/>
      <c r="Q21" s="34"/>
    </row>
    <row r="22" spans="1:17" ht="31.5" x14ac:dyDescent="0.25">
      <c r="A22" s="91"/>
      <c r="B22" s="91" t="s">
        <v>25</v>
      </c>
      <c r="C22" s="95">
        <v>480000</v>
      </c>
      <c r="D22" s="98">
        <v>240000</v>
      </c>
      <c r="E22" s="98">
        <v>240000</v>
      </c>
      <c r="F22" s="88">
        <f t="shared" si="6"/>
        <v>0</v>
      </c>
      <c r="G22" s="97">
        <v>120000</v>
      </c>
      <c r="H22" s="97">
        <f>95040+2400+12000</f>
        <v>109440</v>
      </c>
      <c r="I22" s="98">
        <f t="shared" ref="I22:I23" si="7">H22-G22</f>
        <v>-10560</v>
      </c>
      <c r="J22" s="97">
        <v>130560</v>
      </c>
      <c r="K22" s="97">
        <v>130560</v>
      </c>
      <c r="L22" s="87">
        <f t="shared" si="3"/>
        <v>0</v>
      </c>
      <c r="M22" s="88">
        <f t="shared" si="4"/>
        <v>480000</v>
      </c>
      <c r="N22" s="89">
        <f t="shared" si="5"/>
        <v>0</v>
      </c>
      <c r="O22" s="99"/>
      <c r="P22" s="34"/>
      <c r="Q22" s="34"/>
    </row>
    <row r="23" spans="1:17" ht="36" customHeight="1" x14ac:dyDescent="0.25">
      <c r="A23" s="91"/>
      <c r="B23" s="91" t="s">
        <v>26</v>
      </c>
      <c r="C23" s="95">
        <v>500000</v>
      </c>
      <c r="D23" s="96">
        <v>250000</v>
      </c>
      <c r="E23" s="96">
        <v>250000</v>
      </c>
      <c r="F23" s="88">
        <f t="shared" si="6"/>
        <v>0</v>
      </c>
      <c r="G23" s="97">
        <v>125000</v>
      </c>
      <c r="H23" s="97">
        <f>103830+2500+12500</f>
        <v>118830</v>
      </c>
      <c r="I23" s="98">
        <f t="shared" si="7"/>
        <v>-6170</v>
      </c>
      <c r="J23" s="97">
        <v>131170</v>
      </c>
      <c r="K23" s="97">
        <v>131170</v>
      </c>
      <c r="L23" s="87">
        <f t="shared" si="3"/>
        <v>0</v>
      </c>
      <c r="M23" s="88">
        <f t="shared" si="4"/>
        <v>500000</v>
      </c>
      <c r="N23" s="89">
        <f t="shared" si="5"/>
        <v>0</v>
      </c>
      <c r="O23" s="94"/>
      <c r="P23" s="34"/>
      <c r="Q23" s="34"/>
    </row>
    <row r="24" spans="1:17" s="29" customFormat="1" ht="16.5" customHeight="1" x14ac:dyDescent="0.25">
      <c r="A24" s="85"/>
      <c r="B24" s="85" t="s">
        <v>32</v>
      </c>
      <c r="C24" s="86">
        <f>C25+C26+C27</f>
        <v>202208</v>
      </c>
      <c r="D24" s="87">
        <f t="shared" ref="D24:J24" si="8">D25+D26+D27</f>
        <v>101104</v>
      </c>
      <c r="E24" s="87">
        <f t="shared" si="8"/>
        <v>101104</v>
      </c>
      <c r="F24" s="87">
        <f t="shared" si="8"/>
        <v>0</v>
      </c>
      <c r="G24" s="87">
        <f t="shared" si="8"/>
        <v>50552</v>
      </c>
      <c r="H24" s="87">
        <f t="shared" si="8"/>
        <v>50552</v>
      </c>
      <c r="I24" s="87">
        <f t="shared" si="8"/>
        <v>0</v>
      </c>
      <c r="J24" s="87">
        <f t="shared" si="8"/>
        <v>50552</v>
      </c>
      <c r="K24" s="87">
        <f>K25+K26+K27</f>
        <v>50552</v>
      </c>
      <c r="L24" s="87">
        <f t="shared" si="3"/>
        <v>0</v>
      </c>
      <c r="M24" s="88">
        <f t="shared" si="4"/>
        <v>202208</v>
      </c>
      <c r="N24" s="89">
        <f t="shared" si="5"/>
        <v>0</v>
      </c>
      <c r="O24" s="100"/>
      <c r="P24" s="28"/>
      <c r="Q24" s="28"/>
    </row>
    <row r="25" spans="1:17" ht="33.75" customHeight="1" x14ac:dyDescent="0.25">
      <c r="A25" s="91"/>
      <c r="B25" s="91" t="s">
        <v>34</v>
      </c>
      <c r="C25" s="95">
        <v>90880</v>
      </c>
      <c r="D25" s="96">
        <v>45440</v>
      </c>
      <c r="E25" s="96">
        <v>45440</v>
      </c>
      <c r="F25" s="88">
        <f t="shared" si="6"/>
        <v>0</v>
      </c>
      <c r="G25" s="97">
        <v>22720</v>
      </c>
      <c r="H25" s="97">
        <f>6000+6300+10420</f>
        <v>22720</v>
      </c>
      <c r="I25" s="98">
        <f t="shared" si="2"/>
        <v>0</v>
      </c>
      <c r="J25" s="97">
        <v>22720</v>
      </c>
      <c r="K25" s="88">
        <v>22720</v>
      </c>
      <c r="L25" s="87">
        <f t="shared" si="3"/>
        <v>0</v>
      </c>
      <c r="M25" s="88">
        <f t="shared" si="4"/>
        <v>90880</v>
      </c>
      <c r="N25" s="89">
        <f t="shared" si="5"/>
        <v>0</v>
      </c>
      <c r="O25" s="94"/>
      <c r="P25" s="34"/>
      <c r="Q25" s="34"/>
    </row>
    <row r="26" spans="1:17" ht="34.5" customHeight="1" x14ac:dyDescent="0.25">
      <c r="A26" s="91"/>
      <c r="B26" s="91" t="s">
        <v>36</v>
      </c>
      <c r="C26" s="95">
        <v>54528</v>
      </c>
      <c r="D26" s="96">
        <v>27264</v>
      </c>
      <c r="E26" s="96">
        <v>27264</v>
      </c>
      <c r="F26" s="88">
        <f t="shared" si="6"/>
        <v>0</v>
      </c>
      <c r="G26" s="97">
        <v>13632</v>
      </c>
      <c r="H26" s="97">
        <f>3600+3780+6252</f>
        <v>13632</v>
      </c>
      <c r="I26" s="98">
        <f t="shared" si="2"/>
        <v>0</v>
      </c>
      <c r="J26" s="97">
        <v>13632</v>
      </c>
      <c r="K26" s="88">
        <v>13632</v>
      </c>
      <c r="L26" s="87">
        <f t="shared" si="3"/>
        <v>0</v>
      </c>
      <c r="M26" s="88">
        <f t="shared" si="4"/>
        <v>54528</v>
      </c>
      <c r="N26" s="89">
        <f t="shared" si="5"/>
        <v>0</v>
      </c>
      <c r="O26" s="94"/>
      <c r="P26" s="34"/>
      <c r="Q26" s="34"/>
    </row>
    <row r="27" spans="1:17" ht="31.5" x14ac:dyDescent="0.25">
      <c r="A27" s="91"/>
      <c r="B27" s="91" t="s">
        <v>37</v>
      </c>
      <c r="C27" s="95">
        <v>56800</v>
      </c>
      <c r="D27" s="96">
        <v>28400</v>
      </c>
      <c r="E27" s="96">
        <v>28400</v>
      </c>
      <c r="F27" s="88">
        <f t="shared" si="6"/>
        <v>0</v>
      </c>
      <c r="G27" s="97">
        <v>14200</v>
      </c>
      <c r="H27" s="97">
        <f>3750+3938+6512</f>
        <v>14200</v>
      </c>
      <c r="I27" s="98">
        <f t="shared" si="2"/>
        <v>0</v>
      </c>
      <c r="J27" s="97">
        <v>14200</v>
      </c>
      <c r="K27" s="88">
        <v>14200</v>
      </c>
      <c r="L27" s="87">
        <f t="shared" si="3"/>
        <v>0</v>
      </c>
      <c r="M27" s="88">
        <f t="shared" si="4"/>
        <v>56800</v>
      </c>
      <c r="N27" s="89">
        <f t="shared" si="5"/>
        <v>0</v>
      </c>
      <c r="O27" s="94"/>
      <c r="P27" s="34"/>
      <c r="Q27" s="34"/>
    </row>
    <row r="28" spans="1:17" s="36" customFormat="1" ht="15.75" x14ac:dyDescent="0.25">
      <c r="A28" s="101"/>
      <c r="B28" s="101" t="s">
        <v>46</v>
      </c>
      <c r="C28" s="102"/>
      <c r="D28" s="103"/>
      <c r="E28" s="103"/>
      <c r="F28" s="88">
        <f t="shared" si="6"/>
        <v>0</v>
      </c>
      <c r="G28" s="88"/>
      <c r="H28" s="88"/>
      <c r="I28" s="87">
        <f t="shared" si="2"/>
        <v>0</v>
      </c>
      <c r="J28" s="88"/>
      <c r="K28" s="88"/>
      <c r="L28" s="87">
        <f t="shared" si="3"/>
        <v>0</v>
      </c>
      <c r="M28" s="88">
        <f t="shared" si="4"/>
        <v>0</v>
      </c>
      <c r="N28" s="89">
        <f t="shared" si="5"/>
        <v>0</v>
      </c>
      <c r="O28" s="100"/>
      <c r="P28" s="35"/>
      <c r="Q28" s="35"/>
    </row>
    <row r="29" spans="1:17" s="36" customFormat="1" ht="15.75" x14ac:dyDescent="0.25">
      <c r="A29" s="101"/>
      <c r="B29" s="101" t="s">
        <v>45</v>
      </c>
      <c r="C29" s="102">
        <v>30300</v>
      </c>
      <c r="D29" s="103"/>
      <c r="E29" s="103"/>
      <c r="F29" s="88">
        <f t="shared" si="6"/>
        <v>0</v>
      </c>
      <c r="G29" s="97">
        <v>18000</v>
      </c>
      <c r="H29" s="88">
        <v>0</v>
      </c>
      <c r="I29" s="98">
        <f t="shared" si="2"/>
        <v>18000</v>
      </c>
      <c r="J29" s="97">
        <v>30300</v>
      </c>
      <c r="K29" s="104">
        <v>30300</v>
      </c>
      <c r="L29" s="87">
        <f t="shared" si="3"/>
        <v>0</v>
      </c>
      <c r="M29" s="88">
        <f t="shared" si="4"/>
        <v>30300</v>
      </c>
      <c r="N29" s="89">
        <f t="shared" si="5"/>
        <v>0</v>
      </c>
      <c r="O29" s="99"/>
      <c r="P29" s="35"/>
      <c r="Q29" s="35"/>
    </row>
    <row r="30" spans="1:17" s="36" customFormat="1" ht="21.75" customHeight="1" x14ac:dyDescent="0.25">
      <c r="A30" s="101"/>
      <c r="B30" s="101" t="s">
        <v>47</v>
      </c>
      <c r="C30" s="105">
        <v>41398</v>
      </c>
      <c r="D30" s="103"/>
      <c r="E30" s="103"/>
      <c r="F30" s="88">
        <f t="shared" si="6"/>
        <v>0</v>
      </c>
      <c r="G30" s="97"/>
      <c r="H30" s="88"/>
      <c r="I30" s="98">
        <f t="shared" si="2"/>
        <v>0</v>
      </c>
      <c r="J30" s="97">
        <v>41398</v>
      </c>
      <c r="K30" s="104">
        <f>33700+7698</f>
        <v>41398</v>
      </c>
      <c r="L30" s="87">
        <f t="shared" si="3"/>
        <v>0</v>
      </c>
      <c r="M30" s="88">
        <f t="shared" si="4"/>
        <v>41398</v>
      </c>
      <c r="N30" s="89">
        <f t="shared" si="5"/>
        <v>0</v>
      </c>
      <c r="O30" s="100"/>
      <c r="P30" s="35"/>
      <c r="Q30" s="35"/>
    </row>
    <row r="31" spans="1:17" s="36" customFormat="1" ht="17.25" customHeight="1" x14ac:dyDescent="0.25">
      <c r="A31" s="101"/>
      <c r="B31" s="106" t="s">
        <v>101</v>
      </c>
      <c r="C31" s="102">
        <v>10200</v>
      </c>
      <c r="D31" s="103"/>
      <c r="E31" s="103"/>
      <c r="F31" s="88">
        <f t="shared" si="6"/>
        <v>0</v>
      </c>
      <c r="G31" s="97"/>
      <c r="H31" s="88"/>
      <c r="I31" s="98">
        <f t="shared" si="2"/>
        <v>0</v>
      </c>
      <c r="J31" s="97">
        <v>10200</v>
      </c>
      <c r="K31" s="97">
        <v>10200</v>
      </c>
      <c r="L31" s="87">
        <f t="shared" si="3"/>
        <v>0</v>
      </c>
      <c r="M31" s="88">
        <f t="shared" si="4"/>
        <v>10200</v>
      </c>
      <c r="N31" s="89">
        <f t="shared" si="5"/>
        <v>0</v>
      </c>
      <c r="O31" s="100"/>
      <c r="P31" s="35"/>
      <c r="Q31" s="35"/>
    </row>
    <row r="32" spans="1:17" s="36" customFormat="1" ht="21" customHeight="1" x14ac:dyDescent="0.25">
      <c r="A32" s="101"/>
      <c r="B32" s="101" t="s">
        <v>51</v>
      </c>
      <c r="C32" s="102">
        <v>16602</v>
      </c>
      <c r="D32" s="103">
        <v>7576.42</v>
      </c>
      <c r="E32" s="103">
        <v>7576.42</v>
      </c>
      <c r="F32" s="88">
        <f t="shared" si="6"/>
        <v>0</v>
      </c>
      <c r="G32" s="97">
        <v>1450</v>
      </c>
      <c r="H32" s="88">
        <v>1450</v>
      </c>
      <c r="I32" s="98">
        <f t="shared" si="2"/>
        <v>0</v>
      </c>
      <c r="J32" s="104">
        <v>7575.58</v>
      </c>
      <c r="K32" s="104">
        <v>7575.58</v>
      </c>
      <c r="L32" s="87">
        <f t="shared" si="3"/>
        <v>0</v>
      </c>
      <c r="M32" s="88">
        <f t="shared" si="4"/>
        <v>16602</v>
      </c>
      <c r="N32" s="89">
        <f t="shared" si="5"/>
        <v>0</v>
      </c>
      <c r="O32" s="99"/>
      <c r="P32" s="35"/>
      <c r="Q32" s="35"/>
    </row>
    <row r="33" spans="1:18" s="29" customFormat="1" ht="18.75" customHeight="1" x14ac:dyDescent="0.25">
      <c r="A33" s="85"/>
      <c r="B33" s="85" t="s">
        <v>52</v>
      </c>
      <c r="C33" s="86">
        <f>C34+C35</f>
        <v>733092</v>
      </c>
      <c r="D33" s="87">
        <f t="shared" ref="D33:K33" si="9">D34+D35</f>
        <v>733092</v>
      </c>
      <c r="E33" s="87">
        <f t="shared" si="9"/>
        <v>733092</v>
      </c>
      <c r="F33" s="87">
        <f t="shared" si="9"/>
        <v>0</v>
      </c>
      <c r="G33" s="87">
        <f t="shared" si="9"/>
        <v>0</v>
      </c>
      <c r="H33" s="87">
        <f t="shared" si="9"/>
        <v>0</v>
      </c>
      <c r="I33" s="98">
        <f t="shared" si="2"/>
        <v>0</v>
      </c>
      <c r="J33" s="98">
        <f t="shared" si="9"/>
        <v>0</v>
      </c>
      <c r="K33" s="87">
        <f t="shared" si="9"/>
        <v>0</v>
      </c>
      <c r="L33" s="87">
        <f t="shared" si="3"/>
        <v>0</v>
      </c>
      <c r="M33" s="88">
        <f t="shared" si="4"/>
        <v>733092</v>
      </c>
      <c r="N33" s="89">
        <f t="shared" si="5"/>
        <v>0</v>
      </c>
      <c r="O33" s="107"/>
      <c r="P33" s="28"/>
      <c r="Q33" s="28"/>
    </row>
    <row r="34" spans="1:18" ht="21" customHeight="1" x14ac:dyDescent="0.25">
      <c r="A34" s="91"/>
      <c r="B34" s="91" t="s">
        <v>54</v>
      </c>
      <c r="C34" s="95">
        <v>576092</v>
      </c>
      <c r="D34" s="96">
        <v>576092</v>
      </c>
      <c r="E34" s="96">
        <v>576092</v>
      </c>
      <c r="F34" s="88">
        <f t="shared" si="6"/>
        <v>0</v>
      </c>
      <c r="G34" s="97"/>
      <c r="H34" s="88"/>
      <c r="I34" s="98">
        <f t="shared" si="2"/>
        <v>0</v>
      </c>
      <c r="J34" s="97"/>
      <c r="K34" s="88"/>
      <c r="L34" s="87">
        <f t="shared" si="3"/>
        <v>0</v>
      </c>
      <c r="M34" s="88">
        <f t="shared" si="4"/>
        <v>576092</v>
      </c>
      <c r="N34" s="89">
        <f t="shared" si="5"/>
        <v>0</v>
      </c>
      <c r="O34" s="108"/>
      <c r="P34" s="37"/>
      <c r="Q34" s="34"/>
      <c r="R34" s="34"/>
    </row>
    <row r="35" spans="1:18" ht="19.5" customHeight="1" x14ac:dyDescent="0.25">
      <c r="A35" s="91"/>
      <c r="B35" s="91" t="s">
        <v>56</v>
      </c>
      <c r="C35" s="95">
        <v>157000</v>
      </c>
      <c r="D35" s="98">
        <v>157000</v>
      </c>
      <c r="E35" s="98">
        <v>157000</v>
      </c>
      <c r="F35" s="88">
        <f t="shared" si="6"/>
        <v>0</v>
      </c>
      <c r="G35" s="97"/>
      <c r="H35" s="88"/>
      <c r="I35" s="87">
        <f t="shared" si="2"/>
        <v>0</v>
      </c>
      <c r="J35" s="88"/>
      <c r="K35" s="88"/>
      <c r="L35" s="87">
        <f t="shared" si="3"/>
        <v>0</v>
      </c>
      <c r="M35" s="88">
        <f t="shared" si="4"/>
        <v>157000</v>
      </c>
      <c r="N35" s="89">
        <f t="shared" si="5"/>
        <v>0</v>
      </c>
      <c r="O35" s="108"/>
      <c r="P35" s="34"/>
      <c r="Q35" s="34"/>
    </row>
    <row r="36" spans="1:18" s="29" customFormat="1" ht="20.25" customHeight="1" x14ac:dyDescent="0.25">
      <c r="A36" s="85"/>
      <c r="B36" s="85" t="s">
        <v>57</v>
      </c>
      <c r="C36" s="86">
        <f>C37+C38+C39+C40+C41</f>
        <v>7509200</v>
      </c>
      <c r="D36" s="87">
        <f t="shared" ref="D36:G36" si="10">D37+D38+D39+D40+D41</f>
        <v>283000</v>
      </c>
      <c r="E36" s="87">
        <f t="shared" si="10"/>
        <v>240000</v>
      </c>
      <c r="F36" s="87">
        <f t="shared" si="10"/>
        <v>43000</v>
      </c>
      <c r="G36" s="87">
        <f t="shared" si="10"/>
        <v>4869690</v>
      </c>
      <c r="H36" s="87">
        <f>H38</f>
        <v>4542690</v>
      </c>
      <c r="I36" s="87">
        <f t="shared" si="2"/>
        <v>327000</v>
      </c>
      <c r="J36" s="87">
        <f>J37+J38+J39+J40+J41</f>
        <v>2726510</v>
      </c>
      <c r="K36" s="87">
        <f t="shared" ref="K36:N36" si="11">K37+K38+K39+K40+K41</f>
        <v>2726510</v>
      </c>
      <c r="L36" s="87">
        <f t="shared" si="11"/>
        <v>0</v>
      </c>
      <c r="M36" s="87">
        <f t="shared" si="11"/>
        <v>7509200</v>
      </c>
      <c r="N36" s="86">
        <f t="shared" si="11"/>
        <v>0</v>
      </c>
      <c r="O36" s="107"/>
      <c r="P36" s="28"/>
      <c r="Q36" s="28"/>
    </row>
    <row r="37" spans="1:18" ht="15.75" x14ac:dyDescent="0.25">
      <c r="A37" s="91"/>
      <c r="B37" s="91" t="s">
        <v>60</v>
      </c>
      <c r="C37" s="109">
        <v>26200</v>
      </c>
      <c r="D37" s="98"/>
      <c r="E37" s="98"/>
      <c r="F37" s="88">
        <f t="shared" si="6"/>
        <v>0</v>
      </c>
      <c r="G37" s="97"/>
      <c r="H37" s="88"/>
      <c r="I37" s="87">
        <f t="shared" si="2"/>
        <v>0</v>
      </c>
      <c r="J37" s="88">
        <v>26200</v>
      </c>
      <c r="K37" s="110">
        <v>26200</v>
      </c>
      <c r="L37" s="87">
        <f t="shared" si="3"/>
        <v>0</v>
      </c>
      <c r="M37" s="88">
        <f t="shared" si="4"/>
        <v>26200</v>
      </c>
      <c r="N37" s="111">
        <f t="shared" si="5"/>
        <v>0</v>
      </c>
      <c r="O37" s="90"/>
      <c r="P37" s="34"/>
      <c r="Q37" s="34"/>
    </row>
    <row r="38" spans="1:18" ht="15.75" x14ac:dyDescent="0.25">
      <c r="A38" s="91"/>
      <c r="B38" s="91" t="s">
        <v>61</v>
      </c>
      <c r="C38" s="95">
        <v>7000000</v>
      </c>
      <c r="D38" s="98"/>
      <c r="E38" s="98"/>
      <c r="F38" s="88">
        <f t="shared" si="6"/>
        <v>0</v>
      </c>
      <c r="G38" s="97">
        <v>4869690</v>
      </c>
      <c r="H38" s="88">
        <f>483000+250000+229000+500000+300000+245000+302000+500000+222910+250000+260780+500000+500000</f>
        <v>4542690</v>
      </c>
      <c r="I38" s="87">
        <f t="shared" si="2"/>
        <v>327000</v>
      </c>
      <c r="J38" s="110">
        <v>2457310</v>
      </c>
      <c r="K38" s="88">
        <f>271000+250000+20000+59400+59400+59400+(7500+6600+1500)*3+5000+20000-3000+89220+21600+88000+40400+255000+50000+124880-1880+25000+93000+45000+180000+20395+14605+147000+100000+100000+65000-80+127020+85150</f>
        <v>2457310</v>
      </c>
      <c r="L38" s="87">
        <f t="shared" si="3"/>
        <v>0</v>
      </c>
      <c r="M38" s="88">
        <f t="shared" si="4"/>
        <v>7000000</v>
      </c>
      <c r="N38" s="89">
        <f t="shared" si="5"/>
        <v>0</v>
      </c>
      <c r="O38" s="112"/>
      <c r="P38" s="34"/>
      <c r="Q38" s="34"/>
    </row>
    <row r="39" spans="1:18" ht="15.75" x14ac:dyDescent="0.25">
      <c r="A39" s="91"/>
      <c r="B39" s="91" t="s">
        <v>100</v>
      </c>
      <c r="C39" s="95">
        <v>183000</v>
      </c>
      <c r="D39" s="98">
        <v>183000</v>
      </c>
      <c r="E39" s="98">
        <v>140000</v>
      </c>
      <c r="F39" s="88">
        <f t="shared" si="6"/>
        <v>43000</v>
      </c>
      <c r="G39" s="88">
        <v>0</v>
      </c>
      <c r="H39" s="88">
        <v>0</v>
      </c>
      <c r="I39" s="87">
        <v>0</v>
      </c>
      <c r="J39" s="88">
        <v>43000</v>
      </c>
      <c r="K39" s="88">
        <v>43000</v>
      </c>
      <c r="L39" s="87">
        <f t="shared" si="3"/>
        <v>0</v>
      </c>
      <c r="M39" s="88">
        <f>E39+H39+K39</f>
        <v>183000</v>
      </c>
      <c r="N39" s="89">
        <f t="shared" si="5"/>
        <v>0</v>
      </c>
      <c r="O39" s="94"/>
      <c r="P39" s="34"/>
      <c r="Q39" s="34"/>
    </row>
    <row r="40" spans="1:18" ht="18" customHeight="1" x14ac:dyDescent="0.25">
      <c r="A40" s="91"/>
      <c r="B40" s="91" t="s">
        <v>63</v>
      </c>
      <c r="C40" s="95"/>
      <c r="D40" s="113"/>
      <c r="E40" s="113"/>
      <c r="F40" s="88">
        <f t="shared" si="6"/>
        <v>0</v>
      </c>
      <c r="G40" s="88"/>
      <c r="H40" s="88"/>
      <c r="I40" s="87">
        <f t="shared" si="2"/>
        <v>0</v>
      </c>
      <c r="J40" s="88"/>
      <c r="K40" s="88"/>
      <c r="L40" s="87">
        <f t="shared" si="3"/>
        <v>0</v>
      </c>
      <c r="M40" s="88">
        <f t="shared" si="4"/>
        <v>0</v>
      </c>
      <c r="N40" s="89">
        <f t="shared" si="5"/>
        <v>0</v>
      </c>
      <c r="O40" s="108"/>
      <c r="P40" s="34"/>
      <c r="Q40" s="34"/>
    </row>
    <row r="41" spans="1:18" ht="20.25" customHeight="1" x14ac:dyDescent="0.25">
      <c r="A41" s="91"/>
      <c r="B41" s="91" t="s">
        <v>66</v>
      </c>
      <c r="C41" s="95">
        <v>300000</v>
      </c>
      <c r="D41" s="98">
        <v>100000</v>
      </c>
      <c r="E41" s="98">
        <v>100000</v>
      </c>
      <c r="F41" s="88">
        <f t="shared" si="6"/>
        <v>0</v>
      </c>
      <c r="G41" s="88"/>
      <c r="H41" s="88"/>
      <c r="I41" s="87">
        <f t="shared" si="2"/>
        <v>0</v>
      </c>
      <c r="J41" s="88">
        <v>200000</v>
      </c>
      <c r="K41" s="88">
        <v>200000</v>
      </c>
      <c r="L41" s="87">
        <f t="shared" si="3"/>
        <v>0</v>
      </c>
      <c r="M41" s="88">
        <f t="shared" si="4"/>
        <v>300000</v>
      </c>
      <c r="N41" s="89">
        <f t="shared" si="5"/>
        <v>0</v>
      </c>
      <c r="O41" s="108"/>
      <c r="P41" s="34"/>
      <c r="Q41" s="34"/>
    </row>
    <row r="42" spans="1:18" s="29" customFormat="1" ht="24.75" customHeight="1" x14ac:dyDescent="0.25">
      <c r="A42" s="85"/>
      <c r="B42" s="85" t="s">
        <v>8</v>
      </c>
      <c r="C42" s="86">
        <f>C19+C33+C36</f>
        <v>10323000</v>
      </c>
      <c r="D42" s="87">
        <f t="shared" ref="D42:L42" si="12">D19+D33+D36</f>
        <v>2014772.42</v>
      </c>
      <c r="E42" s="87">
        <f t="shared" si="12"/>
        <v>1971772.42</v>
      </c>
      <c r="F42" s="88">
        <f t="shared" si="6"/>
        <v>43000</v>
      </c>
      <c r="G42" s="87">
        <f t="shared" si="12"/>
        <v>5384692</v>
      </c>
      <c r="H42" s="87">
        <f t="shared" si="12"/>
        <v>5010192</v>
      </c>
      <c r="I42" s="87">
        <f t="shared" si="2"/>
        <v>374500</v>
      </c>
      <c r="J42" s="87">
        <f t="shared" si="12"/>
        <v>3341035.58</v>
      </c>
      <c r="K42" s="87">
        <f t="shared" si="12"/>
        <v>3341035.58</v>
      </c>
      <c r="L42" s="87">
        <f t="shared" si="12"/>
        <v>0</v>
      </c>
      <c r="M42" s="87">
        <f>E42+H42+K42</f>
        <v>10323000</v>
      </c>
      <c r="N42" s="89">
        <f t="shared" si="5"/>
        <v>0</v>
      </c>
      <c r="O42" s="107"/>
      <c r="P42" s="28"/>
      <c r="Q42" s="28"/>
    </row>
    <row r="43" spans="1:18" s="29" customFormat="1" ht="36.75" customHeight="1" x14ac:dyDescent="0.25">
      <c r="A43" s="83" t="s">
        <v>0</v>
      </c>
      <c r="B43" s="83"/>
      <c r="C43" s="114"/>
      <c r="D43" s="79"/>
      <c r="E43" s="79"/>
      <c r="F43" s="79"/>
      <c r="G43" s="79"/>
      <c r="H43" s="79"/>
      <c r="I43" s="79"/>
      <c r="J43" s="79"/>
      <c r="K43" s="79"/>
      <c r="L43" s="79"/>
      <c r="M43" s="79"/>
      <c r="N43" s="115" t="s">
        <v>93</v>
      </c>
      <c r="O43" s="115" t="s">
        <v>94</v>
      </c>
      <c r="P43" s="28"/>
      <c r="Q43" s="28"/>
    </row>
    <row r="44" spans="1:18" s="29" customFormat="1" ht="257.25" customHeight="1" x14ac:dyDescent="0.25">
      <c r="A44" s="116"/>
      <c r="B44" s="83" t="s">
        <v>108</v>
      </c>
      <c r="C44" s="117" t="s">
        <v>109</v>
      </c>
      <c r="D44" s="118"/>
      <c r="E44" s="118"/>
      <c r="F44" s="118"/>
      <c r="G44" s="118"/>
      <c r="H44" s="118"/>
      <c r="I44" s="118"/>
      <c r="J44" s="118"/>
      <c r="K44" s="118"/>
      <c r="L44" s="118"/>
      <c r="M44" s="119"/>
      <c r="N44" s="120" t="s">
        <v>110</v>
      </c>
      <c r="O44" s="121"/>
      <c r="P44" s="28"/>
      <c r="Q44" s="28"/>
    </row>
    <row r="45" spans="1:18" s="29" customFormat="1" ht="114.75" customHeight="1" x14ac:dyDescent="0.25">
      <c r="A45" s="116"/>
      <c r="B45" s="83" t="s">
        <v>111</v>
      </c>
      <c r="C45" s="117" t="s">
        <v>112</v>
      </c>
      <c r="D45" s="118"/>
      <c r="E45" s="118"/>
      <c r="F45" s="118"/>
      <c r="G45" s="118"/>
      <c r="H45" s="118"/>
      <c r="I45" s="118"/>
      <c r="J45" s="118"/>
      <c r="K45" s="118"/>
      <c r="L45" s="118"/>
      <c r="M45" s="119"/>
      <c r="N45" s="120" t="s">
        <v>110</v>
      </c>
      <c r="O45" s="121"/>
      <c r="P45" s="28"/>
      <c r="Q45" s="28"/>
    </row>
    <row r="46" spans="1:18" s="29" customFormat="1" ht="96.75" customHeight="1" x14ac:dyDescent="0.25">
      <c r="A46" s="116"/>
      <c r="B46" s="83" t="s">
        <v>113</v>
      </c>
      <c r="C46" s="122" t="s">
        <v>114</v>
      </c>
      <c r="D46" s="65"/>
      <c r="E46" s="65"/>
      <c r="F46" s="65"/>
      <c r="G46" s="65"/>
      <c r="H46" s="65"/>
      <c r="I46" s="65"/>
      <c r="J46" s="65"/>
      <c r="K46" s="65"/>
      <c r="L46" s="65"/>
      <c r="M46" s="66"/>
      <c r="N46" s="120" t="s">
        <v>110</v>
      </c>
      <c r="O46" s="121"/>
      <c r="P46" s="28"/>
      <c r="Q46" s="28"/>
    </row>
    <row r="47" spans="1:18" s="29" customFormat="1" ht="327" customHeight="1" x14ac:dyDescent="0.25">
      <c r="A47" s="116"/>
      <c r="B47" s="83" t="s">
        <v>115</v>
      </c>
      <c r="C47" s="122" t="s">
        <v>116</v>
      </c>
      <c r="D47" s="123"/>
      <c r="E47" s="123"/>
      <c r="F47" s="123"/>
      <c r="G47" s="123"/>
      <c r="H47" s="123"/>
      <c r="I47" s="123"/>
      <c r="J47" s="123"/>
      <c r="K47" s="123"/>
      <c r="L47" s="123"/>
      <c r="M47" s="124"/>
      <c r="N47" s="120" t="s">
        <v>110</v>
      </c>
      <c r="O47" s="121"/>
      <c r="P47" s="28"/>
      <c r="Q47" s="28"/>
    </row>
    <row r="48" spans="1:18" s="29" customFormat="1" ht="409.5" customHeight="1" x14ac:dyDescent="0.25">
      <c r="A48" s="116"/>
      <c r="B48" s="83" t="s">
        <v>117</v>
      </c>
      <c r="C48" s="122" t="s">
        <v>118</v>
      </c>
      <c r="D48" s="123"/>
      <c r="E48" s="123"/>
      <c r="F48" s="123"/>
      <c r="G48" s="123"/>
      <c r="H48" s="123"/>
      <c r="I48" s="123"/>
      <c r="J48" s="123"/>
      <c r="K48" s="123"/>
      <c r="L48" s="123"/>
      <c r="M48" s="124"/>
      <c r="N48" s="120" t="s">
        <v>110</v>
      </c>
      <c r="O48" s="121"/>
      <c r="P48" s="28"/>
      <c r="Q48" s="28"/>
    </row>
    <row r="49" spans="1:17" s="29" customFormat="1" ht="194.25" customHeight="1" x14ac:dyDescent="0.25">
      <c r="A49" s="83"/>
      <c r="B49" s="83" t="s">
        <v>119</v>
      </c>
      <c r="C49" s="67" t="s">
        <v>120</v>
      </c>
      <c r="D49" s="125"/>
      <c r="E49" s="125"/>
      <c r="F49" s="125"/>
      <c r="G49" s="125"/>
      <c r="H49" s="125"/>
      <c r="I49" s="125"/>
      <c r="J49" s="125"/>
      <c r="K49" s="125"/>
      <c r="L49" s="125"/>
      <c r="M49" s="125"/>
      <c r="N49" s="120" t="s">
        <v>110</v>
      </c>
      <c r="O49" s="115"/>
      <c r="P49" s="28"/>
      <c r="Q49" s="28"/>
    </row>
    <row r="50" spans="1:17" s="29" customFormat="1" ht="22.5" customHeight="1" x14ac:dyDescent="0.25">
      <c r="A50" s="47"/>
      <c r="B50" s="48"/>
      <c r="C50" s="49"/>
      <c r="D50" s="49"/>
      <c r="E50" s="49"/>
      <c r="F50" s="49"/>
      <c r="G50" s="49"/>
      <c r="H50" s="49"/>
      <c r="I50" s="49"/>
      <c r="J50" s="49"/>
      <c r="K50" s="49"/>
      <c r="L50" s="49"/>
      <c r="M50" s="49"/>
      <c r="N50" s="49"/>
      <c r="O50" s="126"/>
      <c r="P50" s="28"/>
      <c r="Q50" s="28"/>
    </row>
    <row r="51" spans="1:17" ht="16.5" customHeight="1" x14ac:dyDescent="0.25">
      <c r="A51" s="127" t="s">
        <v>96</v>
      </c>
      <c r="B51" s="128"/>
      <c r="C51" s="129"/>
      <c r="D51" s="130"/>
      <c r="E51" s="130"/>
      <c r="F51" s="130"/>
      <c r="G51" s="130"/>
      <c r="H51" s="130"/>
      <c r="I51" s="130"/>
      <c r="J51" s="130"/>
      <c r="K51" s="130"/>
      <c r="L51" s="130"/>
      <c r="M51" s="130"/>
      <c r="N51" s="130"/>
      <c r="O51" s="48"/>
    </row>
    <row r="52" spans="1:17" ht="11.25" customHeight="1" x14ac:dyDescent="0.25">
      <c r="A52" s="47"/>
      <c r="B52" s="48"/>
      <c r="C52" s="49"/>
      <c r="D52" s="49"/>
      <c r="E52" s="49"/>
      <c r="F52" s="130"/>
      <c r="G52" s="130"/>
      <c r="H52" s="130"/>
      <c r="I52" s="130"/>
      <c r="J52" s="130"/>
      <c r="K52" s="130"/>
      <c r="L52" s="130"/>
      <c r="M52" s="130"/>
      <c r="N52" s="130"/>
      <c r="O52" s="48"/>
    </row>
    <row r="53" spans="1:17" ht="15.75" x14ac:dyDescent="0.25">
      <c r="A53" s="131" t="s">
        <v>103</v>
      </c>
      <c r="B53" s="132"/>
      <c r="C53" s="131"/>
      <c r="D53" s="49"/>
      <c r="E53" s="49"/>
      <c r="F53" s="49"/>
      <c r="G53" s="49"/>
      <c r="H53" s="49"/>
      <c r="I53" s="49"/>
      <c r="J53" s="49"/>
      <c r="K53" s="49"/>
      <c r="L53" s="49"/>
      <c r="M53" s="49"/>
      <c r="N53" s="48"/>
      <c r="O53" s="49"/>
    </row>
    <row r="54" spans="1:17" s="38" customFormat="1" ht="15.75" customHeight="1" x14ac:dyDescent="0.25">
      <c r="A54" s="47"/>
      <c r="B54" s="48"/>
      <c r="C54" s="49"/>
      <c r="D54" s="49"/>
      <c r="E54" s="49"/>
      <c r="F54" s="49"/>
      <c r="G54" s="49"/>
      <c r="H54" s="49"/>
      <c r="I54" s="49"/>
      <c r="J54" s="49"/>
      <c r="K54" s="49"/>
      <c r="L54" s="49"/>
      <c r="M54" s="49"/>
      <c r="N54" s="49"/>
      <c r="O54" s="133"/>
    </row>
    <row r="55" spans="1:17" s="29" customFormat="1" ht="23.25" customHeight="1" x14ac:dyDescent="0.25">
      <c r="A55" s="134" t="s">
        <v>95</v>
      </c>
      <c r="B55" s="135"/>
      <c r="C55" s="136"/>
      <c r="D55" s="49"/>
      <c r="E55" s="49"/>
      <c r="F55" s="49"/>
      <c r="G55" s="49"/>
      <c r="H55" s="49"/>
      <c r="I55" s="49"/>
      <c r="J55" s="49"/>
      <c r="K55" s="49"/>
      <c r="L55" s="49"/>
      <c r="M55" s="49"/>
      <c r="N55" s="49"/>
      <c r="O55" s="126"/>
      <c r="P55" s="28"/>
      <c r="Q55" s="28"/>
    </row>
    <row r="56" spans="1:17" s="29" customFormat="1" ht="23.25" customHeight="1" x14ac:dyDescent="0.25">
      <c r="A56" s="129" t="s">
        <v>102</v>
      </c>
      <c r="B56" s="137"/>
      <c r="C56" s="138"/>
      <c r="D56" s="131"/>
      <c r="E56" s="131"/>
      <c r="F56" s="49"/>
      <c r="G56" s="49"/>
      <c r="H56" s="49"/>
      <c r="I56" s="49"/>
      <c r="J56" s="49"/>
      <c r="K56" s="49"/>
      <c r="L56" s="49"/>
      <c r="M56" s="49"/>
      <c r="N56" s="49"/>
      <c r="O56" s="126"/>
      <c r="P56" s="28"/>
      <c r="Q56" s="28"/>
    </row>
    <row r="57" spans="1:17" s="29" customFormat="1" ht="23.25" customHeight="1" x14ac:dyDescent="0.25">
      <c r="A57" s="129"/>
      <c r="B57" s="135"/>
      <c r="C57" s="132"/>
      <c r="D57" s="139"/>
      <c r="E57" s="139"/>
      <c r="F57" s="130"/>
      <c r="G57" s="130"/>
      <c r="H57" s="130"/>
      <c r="I57" s="130"/>
      <c r="J57" s="130"/>
      <c r="K57" s="130"/>
      <c r="L57" s="130"/>
      <c r="M57" s="130"/>
      <c r="N57" s="130"/>
      <c r="O57" s="140"/>
      <c r="P57" s="28"/>
      <c r="Q57" s="28"/>
    </row>
    <row r="58" spans="1:17" s="29" customFormat="1" ht="23.25" customHeight="1" x14ac:dyDescent="0.25">
      <c r="A58" s="129" t="s">
        <v>121</v>
      </c>
      <c r="B58" s="137"/>
      <c r="C58" s="129"/>
      <c r="D58" s="139"/>
      <c r="E58" s="139"/>
      <c r="F58" s="130"/>
      <c r="G58" s="130"/>
      <c r="H58" s="130"/>
      <c r="I58" s="130"/>
      <c r="J58" s="130"/>
      <c r="K58" s="130"/>
      <c r="L58" s="130"/>
      <c r="M58" s="130"/>
      <c r="N58" s="130"/>
      <c r="O58" s="48"/>
      <c r="P58" s="28"/>
      <c r="Q58" s="28"/>
    </row>
    <row r="59" spans="1:17" x14ac:dyDescent="0.25">
      <c r="A59" s="47"/>
      <c r="B59" s="48"/>
      <c r="C59" s="49"/>
      <c r="D59" s="49"/>
      <c r="E59" s="49"/>
      <c r="F59" s="49"/>
      <c r="G59" s="49"/>
      <c r="H59" s="49"/>
      <c r="I59" s="49"/>
      <c r="J59" s="49"/>
      <c r="K59" s="49"/>
      <c r="L59" s="49"/>
      <c r="M59" s="49"/>
      <c r="N59" s="49"/>
      <c r="O59" s="48"/>
    </row>
  </sheetData>
  <mergeCells count="29">
    <mergeCell ref="C49:M49"/>
    <mergeCell ref="C48:M48"/>
    <mergeCell ref="G17:I17"/>
    <mergeCell ref="J17:L17"/>
    <mergeCell ref="C44:M44"/>
    <mergeCell ref="C45:M45"/>
    <mergeCell ref="C46:M46"/>
    <mergeCell ref="C47:M47"/>
    <mergeCell ref="C43:M43"/>
    <mergeCell ref="A16:O16"/>
    <mergeCell ref="A17:A18"/>
    <mergeCell ref="B17:B18"/>
    <mergeCell ref="C17:C18"/>
    <mergeCell ref="D17:F17"/>
    <mergeCell ref="M17:M18"/>
    <mergeCell ref="N17:N18"/>
    <mergeCell ref="O17:O18"/>
    <mergeCell ref="A12:E12"/>
    <mergeCell ref="F12:O12"/>
    <mergeCell ref="A13:E13"/>
    <mergeCell ref="F13:O13"/>
    <mergeCell ref="A14:E14"/>
    <mergeCell ref="F14:O14"/>
    <mergeCell ref="N3:O3"/>
    <mergeCell ref="A7:O7"/>
    <mergeCell ref="A8:O8"/>
    <mergeCell ref="A10:O10"/>
    <mergeCell ref="A11:E11"/>
    <mergeCell ref="F11:O11"/>
  </mergeCells>
  <pageMargins left="0.7" right="0.7" top="0.75" bottom="0.75" header="0.3" footer="0.3"/>
  <pageSetup paperSize="9" scale="1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Смета</vt:lpstr>
      <vt:lpstr>Отчет №1</vt:lpstr>
      <vt:lpstr>Смета!Область_печати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Сарбалина Асель</cp:lastModifiedBy>
  <cp:lastPrinted>2023-12-19T11:18:27Z</cp:lastPrinted>
  <dcterms:created xsi:type="dcterms:W3CDTF">2021-01-27T10:48:44Z</dcterms:created>
  <dcterms:modified xsi:type="dcterms:W3CDTF">2023-12-19T11:28:04Z</dcterms:modified>
</cp:coreProperties>
</file>