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lam\Desktop\Грин\ЦПГИ август сент окт ноя дек\"/>
    </mc:Choice>
  </mc:AlternateContent>
  <xr:revisionPtr revIDLastSave="0" documentId="13_ncr:1_{F173953D-FA85-4AC0-9CF3-09AA1CC77A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опия" sheetId="3" r:id="rId1"/>
    <sheet name="Лист1" sheetId="1" r:id="rId2"/>
    <sheet name="Лист2" sheetId="2" r:id="rId3"/>
  </sheets>
  <definedNames>
    <definedName name="_Hlk32248595" localSheetId="0">копия!#REF!</definedName>
    <definedName name="_Hlk32248595" localSheetId="1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3" l="1"/>
  <c r="I15" i="3"/>
  <c r="G29" i="3"/>
  <c r="F29" i="3"/>
  <c r="I28" i="3"/>
  <c r="J27" i="3"/>
  <c r="I27" i="3"/>
  <c r="I26" i="3"/>
  <c r="J26" i="3" s="1"/>
  <c r="J25" i="3"/>
  <c r="I25" i="3"/>
  <c r="I24" i="3"/>
  <c r="J24" i="3" s="1"/>
  <c r="J23" i="3"/>
  <c r="I23" i="3"/>
  <c r="E22" i="3"/>
  <c r="I22" i="3" s="1"/>
  <c r="D22" i="3"/>
  <c r="C22" i="3"/>
  <c r="J22" i="3" s="1"/>
  <c r="I21" i="3"/>
  <c r="J21" i="3" s="1"/>
  <c r="D20" i="3"/>
  <c r="I20" i="3" s="1"/>
  <c r="C20" i="3"/>
  <c r="J20" i="3" s="1"/>
  <c r="I19" i="3"/>
  <c r="J19" i="3" s="1"/>
  <c r="I18" i="3"/>
  <c r="J18" i="3" s="1"/>
  <c r="I17" i="3"/>
  <c r="J17" i="3" s="1"/>
  <c r="I16" i="3"/>
  <c r="J16" i="3" s="1"/>
  <c r="J15" i="3"/>
  <c r="I14" i="3"/>
  <c r="J14" i="3" s="1"/>
  <c r="I13" i="3"/>
  <c r="J13" i="3" s="1"/>
  <c r="I12" i="3"/>
  <c r="J12" i="3" s="1"/>
  <c r="I11" i="3"/>
  <c r="J11" i="3" s="1"/>
  <c r="I10" i="3"/>
  <c r="J10" i="3" s="1"/>
  <c r="E10" i="3"/>
  <c r="D10" i="3"/>
  <c r="I9" i="3"/>
  <c r="E9" i="3"/>
  <c r="D9" i="3"/>
  <c r="C9" i="3"/>
  <c r="C29" i="3" s="1"/>
  <c r="J17" i="1"/>
  <c r="J18" i="1"/>
  <c r="J19" i="1"/>
  <c r="J23" i="1"/>
  <c r="J24" i="1"/>
  <c r="J25" i="1"/>
  <c r="J26" i="1"/>
  <c r="J27" i="1"/>
  <c r="J28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I18" i="1"/>
  <c r="I19" i="1"/>
  <c r="I20" i="1"/>
  <c r="J20" i="1" s="1"/>
  <c r="I21" i="1"/>
  <c r="J21" i="1" s="1"/>
  <c r="I22" i="1"/>
  <c r="J22" i="1" s="1"/>
  <c r="I23" i="1"/>
  <c r="I24" i="1"/>
  <c r="I25" i="1"/>
  <c r="I26" i="1"/>
  <c r="I27" i="1"/>
  <c r="I28" i="1"/>
  <c r="I9" i="1"/>
  <c r="J9" i="1" s="1"/>
  <c r="E22" i="1"/>
  <c r="D22" i="1"/>
  <c r="E9" i="1"/>
  <c r="E10" i="1"/>
  <c r="D9" i="1"/>
  <c r="J9" i="3" l="1"/>
  <c r="J29" i="3" s="1"/>
  <c r="J29" i="1"/>
  <c r="D10" i="1"/>
  <c r="C22" i="1" l="1"/>
  <c r="D20" i="1"/>
  <c r="C20" i="1"/>
  <c r="F29" i="1" l="1"/>
  <c r="G29" i="1"/>
  <c r="H29" i="1"/>
  <c r="C9" i="1" l="1"/>
  <c r="C29" i="1" l="1"/>
</calcChain>
</file>

<file path=xl/sharedStrings.xml><?xml version="1.0" encoding="utf-8"?>
<sst xmlns="http://schemas.openxmlformats.org/spreadsheetml/2006/main" count="103" uniqueCount="55">
  <si>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</si>
  <si>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</si>
  <si>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</si>
  <si>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</si>
  <si>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</si>
  <si>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Промежуточный Отчет № 3</t>
  </si>
  <si>
    <t>Промежуточный Отчет № 4</t>
  </si>
  <si>
    <t>Контрагент, дата и назначения платежа</t>
  </si>
  <si>
    <t>Заключительный Отчет</t>
  </si>
  <si>
    <t>Сумма (3+4+5+6+7)</t>
  </si>
  <si>
    <t>Остаток (2-8)</t>
  </si>
  <si>
    <t>Административные затраты:</t>
  </si>
  <si>
    <t>руководитель, координатор по центральному региону области</t>
  </si>
  <si>
    <t>Бухгалтер</t>
  </si>
  <si>
    <t>СММ-менеджер</t>
  </si>
  <si>
    <t>2) социальный налог и социальные отчисления</t>
  </si>
  <si>
    <t>3) обязательное медицинское страхование</t>
  </si>
  <si>
    <t>4) банковские услуги</t>
  </si>
  <si>
    <t>5) расходы на оплату услуг связи</t>
  </si>
  <si>
    <t>6) коммунальные услуги и (или) эксплуатационные расходы</t>
  </si>
  <si>
    <t>Материально-техническое обеспечение</t>
  </si>
  <si>
    <t>Прямые расходы:</t>
  </si>
  <si>
    <t>Мероприятие 1. «Обучающие семинары»</t>
  </si>
  <si>
    <t xml:space="preserve">Транспортные услуги </t>
  </si>
  <si>
    <t>Мероприятие 2. «Мини-гранты»</t>
  </si>
  <si>
    <t>Мини-гранты</t>
  </si>
  <si>
    <t>Сертификаты</t>
  </si>
  <si>
    <t>Итого:</t>
  </si>
  <si>
    <t xml:space="preserve"> заработная плата, в том числе:</t>
  </si>
  <si>
    <t>Грантополучатель: Общественный фонд "Гражданский Альянс Костанайской области "ГрИн"</t>
  </si>
  <si>
    <t>Тема гранта:"Реализация проекта, направленного на поддержку сельских неправительственных организаций области"</t>
  </si>
  <si>
    <t>Сумма гранта:5 420 000</t>
  </si>
  <si>
    <t>координатор мероприятий</t>
  </si>
  <si>
    <t xml:space="preserve"> Ноутбук </t>
  </si>
  <si>
    <t>Расходы по оплате работ и услуг, оказываемых юридическими и физическими лицами, в том числе:</t>
  </si>
  <si>
    <t>ПРОМЕЖУТОЧНЫЙ ОТЧЕТ О РАСХОДОВАНИИ ДЕНЕЖНЫХ СРЕДСТВ</t>
  </si>
  <si>
    <t xml:space="preserve">Руководитель организации  </t>
  </si>
  <si>
    <t>Утебаева Д.К.</t>
  </si>
  <si>
    <t xml:space="preserve">Бухгалтер организации </t>
  </si>
  <si>
    <t>Арбагулова А.С</t>
  </si>
  <si>
    <t>зп остаток</t>
  </si>
  <si>
    <t>сн</t>
  </si>
  <si>
    <t>осмс</t>
  </si>
  <si>
    <t>ноут</t>
  </si>
  <si>
    <t>минигрант</t>
  </si>
  <si>
    <t xml:space="preserve">остаток </t>
  </si>
  <si>
    <t>ЦПГИ</t>
  </si>
  <si>
    <t>Табель учета, РПВ август-сентябрь-октябрь-ноябрь, ПП ЗП №313 от 01.12.23г. ПП ОПВ август № 47 от 01.12.23г. ПП ОПВ за сентябрь №48 от 01.12.23г.ПП ОПВ за октябрь № 49 от 01.12.23г.ПП ОПВ за ноябрь № 50 от 01.12.23г.ПП ИПН за август-ноябрь  №318 от 01.12.23. ПП ВОСМС за август №79 от 01.12.23,ПП ВОСМС за сентябрь №80 от 01.12.23г. ПП ВОСМС за октябрь  №81 от 01.12.23г.ПП ВОСМС за ноябрь   №82 от 01.12.23г.</t>
  </si>
  <si>
    <t>Табель учета, РПВ август-сентябрь-октябрь-ноябрь, ПП ЗП №314 от 01.12.23г. ПП ОПВ август № 47 от 01.12.23г. ПП ОПВ за сентябрь №48 от 01.12.23г.ПП ОПВ за октябрь № 49 от 01.12.23г.ПП ОПВ за ноябрь № 50 от 01.12.23г.ПП ИПН за август-ноябрь  №318 от 01.12.23. ПП ВОСМС за август №79 от 01.12.23,ПП ВОСМС за сентябрь №80 от 01.12.23г. ПП ВОСМС за октябрь  №81 от 01.12.23г.ПП ВОСМС за ноябрь   №82 от 01.12.23г.</t>
  </si>
  <si>
    <t>Табель учета, РПВ август-сентябрь-октябрь-ноябрь, ПП ЗП №315 от 01.12.23г. ПП ОПВ август № 47 от 01.12.23г. ПП ОПВ за сентябрь №48 от 01.12.23г.ПП ОПВ за октябрь № 49 от 01.12.23г.ПП ОПВ за ноябрь № 50 от 01.12.23г.ПП ИПН за август-ноябрь  №318 от 01.12.23. ПП ВОСМС за август №79 от 01.12.23,ПП ВОСМС за сентябрь №80 от 01.12.23г. ПП ВОСМС за октябрь  №81 от 01.12.23г.ПП ВОСМС за ноябрь   №82 от 01.12.23г.</t>
  </si>
  <si>
    <t>Табель учета, РПВ август-сентябрь-октябрь-ноябрь, ПП ЗП №316 от 01.12.23г. ПП ОПВ август № 47 от 01.12.23г. ПП ОПВ за сентябрь №48 от 01.12.23г.ПП ОПВ за октябрь № 49 от 01.12.23г.ПП ОПВ за ноябрь № 50 от 01.12.23г.ПП ИПН за август-ноябрь  №318 от 01.12.23. ПП ВОСМС за август №79 от 01.12.23,ПП ВОСМС за сентябрь №80 от 01.12.23г. ПП ВОСМС за октябрь  №81 от 01.12.23г.ПП ВОСМС за ноябрь   №82 от 01.12.23г.</t>
  </si>
  <si>
    <t>ПП СН за август-сентябрь-октябрь-нобрь № 317 от 01.12.23г.ПП СО за август № 87 от 01.12.23г.ПП СО за сентябрь №88 от 01.12.23г.ПП СО за октябрь №89 от 01.12.23г.ПП СО за ноябрь №90 от 01.12.23г.</t>
  </si>
  <si>
    <t>ПП ОСМС за август № 83 от 01.12.23г.ПП ОСМС за сентябрь № 84 от 01.12.23г.ПП ОСМС за октябрь №85 от 01.12.23г.ПП ОСМС за ноябрь №86 от 01.12.23г.</t>
  </si>
  <si>
    <t>ПП №309 от 27.11.2023</t>
  </si>
  <si>
    <t>Договор № 4 от 28.07.23. ПП № 310 от 27.11.2023г. ПП №320 от 31.11.2023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</si>
</sst>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165" fontId="1" fillId="0" borderId="1" xfId="1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165" fontId="1" fillId="5" borderId="1" xfId="1" applyNumberFormat="1" applyFont="1" applyFill="1" applyBorder="1" applyAlignment="1">
      <alignment vertical="center" wrapText="1"/>
    </xf>
    <xf numFmtId="165" fontId="1" fillId="0" borderId="0" xfId="1" applyNumberFormat="1" applyFont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4" fillId="0" borderId="1" xfId="1" applyNumberFormat="1" applyFont="1" applyBorder="1" applyAlignment="1"/>
    <xf numFmtId="165" fontId="4" fillId="0" borderId="1" xfId="1" applyNumberFormat="1" applyFont="1" applyBorder="1"/>
    <xf numFmtId="165" fontId="7" fillId="0" borderId="1" xfId="1" applyNumberFormat="1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5" borderId="1" xfId="1" applyNumberFormat="1" applyFont="1" applyFill="1" applyBorder="1" applyAlignment="1">
      <alignment vertical="center"/>
    </xf>
    <xf numFmtId="165" fontId="4" fillId="5" borderId="1" xfId="1" applyNumberFormat="1" applyFont="1" applyFill="1" applyBorder="1"/>
    <xf numFmtId="165" fontId="4" fillId="0" borderId="1" xfId="1" applyNumberFormat="1" applyFont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7" fillId="0" borderId="1" xfId="1" applyNumberFormat="1" applyFont="1" applyBorder="1"/>
    <xf numFmtId="49" fontId="1" fillId="0" borderId="1" xfId="1" applyNumberFormat="1" applyFont="1" applyBorder="1" applyAlignment="1">
      <alignment vertical="center" wrapText="1"/>
    </xf>
    <xf numFmtId="49" fontId="7" fillId="0" borderId="1" xfId="1" applyNumberFormat="1" applyFont="1" applyBorder="1" applyAlignment="1">
      <alignment wrapText="1"/>
    </xf>
    <xf numFmtId="14" fontId="0" fillId="0" borderId="0" xfId="0" applyNumberFormat="1"/>
    <xf numFmtId="0" fontId="9" fillId="0" borderId="0" xfId="0" applyFont="1"/>
    <xf numFmtId="165" fontId="7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vertical="center"/>
    </xf>
    <xf numFmtId="165" fontId="7" fillId="4" borderId="1" xfId="1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6B4A-B1E3-440C-95AB-8ADD01DC3602}">
  <dimension ref="A1:M35"/>
  <sheetViews>
    <sheetView tabSelected="1" topLeftCell="A6" zoomScale="75" zoomScaleNormal="75" workbookViewId="0">
      <selection activeCell="F27" sqref="F27"/>
    </sheetView>
  </sheetViews>
  <sheetFormatPr defaultRowHeight="14.4" x14ac:dyDescent="0.3"/>
  <cols>
    <col min="1" max="1" width="5.21875" customWidth="1"/>
    <col min="2" max="2" width="16.33203125" customWidth="1"/>
    <col min="3" max="3" width="11.5546875" customWidth="1"/>
    <col min="4" max="4" width="11.6640625" customWidth="1"/>
    <col min="5" max="5" width="12.5546875" customWidth="1"/>
    <col min="6" max="6" width="11.21875" customWidth="1"/>
    <col min="7" max="7" width="11.5546875" customWidth="1"/>
    <col min="8" max="8" width="13.33203125" customWidth="1"/>
    <col min="9" max="9" width="11.88671875" customWidth="1"/>
    <col min="10" max="10" width="12.33203125" customWidth="1"/>
    <col min="11" max="11" width="24.6640625" customWidth="1"/>
  </cols>
  <sheetData>
    <row r="1" spans="1:13" ht="57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5"/>
      <c r="M1" s="5"/>
    </row>
    <row r="2" spans="1:13" ht="36.75" customHeight="1" x14ac:dyDescent="0.3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"/>
      <c r="M2" s="5"/>
    </row>
    <row r="3" spans="1:13" x14ac:dyDescent="0.3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5"/>
      <c r="M4" s="5"/>
    </row>
    <row r="5" spans="1:13" x14ac:dyDescent="0.3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5"/>
      <c r="M5" s="5"/>
    </row>
    <row r="6" spans="1:13" x14ac:dyDescent="0.3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5"/>
      <c r="M6" s="5"/>
    </row>
    <row r="7" spans="1:13" ht="39.6" x14ac:dyDescent="0.3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8</v>
      </c>
      <c r="I7" s="8" t="s">
        <v>9</v>
      </c>
      <c r="J7" s="8" t="s">
        <v>10</v>
      </c>
      <c r="K7" s="8" t="s">
        <v>7</v>
      </c>
      <c r="L7" s="5"/>
      <c r="M7" s="5"/>
    </row>
    <row r="8" spans="1:13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7</v>
      </c>
      <c r="L8" s="5"/>
      <c r="M8" s="5"/>
    </row>
    <row r="9" spans="1:13" ht="26.4" x14ac:dyDescent="0.3">
      <c r="A9" s="11">
        <v>1</v>
      </c>
      <c r="B9" s="12" t="s">
        <v>11</v>
      </c>
      <c r="C9" s="3">
        <f>C10+C15+C16+C17+C18+C19</f>
        <v>2806272</v>
      </c>
      <c r="D9" s="3">
        <f>D10+D15+D16</f>
        <v>474319</v>
      </c>
      <c r="E9" s="3">
        <f>E10+E15+E16</f>
        <v>935424</v>
      </c>
      <c r="F9" s="3"/>
      <c r="G9" s="3"/>
      <c r="H9" s="3">
        <v>1396529</v>
      </c>
      <c r="I9" s="3">
        <f>D9+E9+F9+G9+H9</f>
        <v>2806272</v>
      </c>
      <c r="J9" s="3">
        <f>C9-I9</f>
        <v>0</v>
      </c>
      <c r="K9" s="3"/>
      <c r="L9" s="5"/>
      <c r="M9" s="5"/>
    </row>
    <row r="10" spans="1:13" ht="68.400000000000006" customHeight="1" x14ac:dyDescent="0.3">
      <c r="A10" s="13"/>
      <c r="B10" s="14" t="s">
        <v>28</v>
      </c>
      <c r="C10" s="2">
        <v>2520000</v>
      </c>
      <c r="D10" s="1">
        <f>D11+D12+D13+D14</f>
        <v>420000</v>
      </c>
      <c r="E10" s="1">
        <f>E11+E12+E13+E14</f>
        <v>840000</v>
      </c>
      <c r="F10" s="1"/>
      <c r="G10" s="1"/>
      <c r="H10" s="1">
        <v>1260000</v>
      </c>
      <c r="I10" s="3">
        <f t="shared" ref="I10:I28" si="0">D10+E10+F10+G10+H10</f>
        <v>2520000</v>
      </c>
      <c r="J10" s="3">
        <f t="shared" ref="J10:J27" si="1">C10-I10</f>
        <v>0</v>
      </c>
      <c r="K10" s="28"/>
      <c r="L10" s="5"/>
      <c r="M10" s="5"/>
    </row>
    <row r="11" spans="1:13" ht="274.2" customHeight="1" x14ac:dyDescent="0.3">
      <c r="A11" s="13"/>
      <c r="B11" s="15" t="s">
        <v>12</v>
      </c>
      <c r="C11" s="2">
        <v>630000</v>
      </c>
      <c r="D11" s="1">
        <v>105000</v>
      </c>
      <c r="E11" s="1">
        <v>210000</v>
      </c>
      <c r="F11" s="1"/>
      <c r="G11" s="1"/>
      <c r="H11" s="1">
        <v>315000</v>
      </c>
      <c r="I11" s="3">
        <f t="shared" si="0"/>
        <v>630000</v>
      </c>
      <c r="J11" s="3">
        <f t="shared" si="1"/>
        <v>0</v>
      </c>
      <c r="K11" s="28" t="s">
        <v>47</v>
      </c>
      <c r="L11" s="5"/>
      <c r="M11" s="5"/>
    </row>
    <row r="12" spans="1:13" ht="274.2" customHeight="1" x14ac:dyDescent="0.3">
      <c r="A12" s="13"/>
      <c r="B12" s="15" t="s">
        <v>13</v>
      </c>
      <c r="C12" s="2">
        <v>630000</v>
      </c>
      <c r="D12" s="1">
        <v>105000</v>
      </c>
      <c r="E12" s="1">
        <v>210000</v>
      </c>
      <c r="F12" s="1"/>
      <c r="G12" s="1"/>
      <c r="H12" s="1">
        <v>315000</v>
      </c>
      <c r="I12" s="3">
        <f t="shared" si="0"/>
        <v>630000</v>
      </c>
      <c r="J12" s="3">
        <f t="shared" si="1"/>
        <v>0</v>
      </c>
      <c r="K12" s="28" t="s">
        <v>48</v>
      </c>
      <c r="L12" s="5"/>
      <c r="M12" s="5"/>
    </row>
    <row r="13" spans="1:13" ht="264" customHeight="1" x14ac:dyDescent="0.3">
      <c r="A13" s="13"/>
      <c r="B13" s="15" t="s">
        <v>32</v>
      </c>
      <c r="C13" s="16">
        <v>630000</v>
      </c>
      <c r="D13" s="1">
        <v>105000</v>
      </c>
      <c r="E13" s="1">
        <v>210000</v>
      </c>
      <c r="F13" s="1"/>
      <c r="G13" s="17"/>
      <c r="H13" s="17">
        <v>315000</v>
      </c>
      <c r="I13" s="3">
        <f t="shared" si="0"/>
        <v>630000</v>
      </c>
      <c r="J13" s="3">
        <f t="shared" si="1"/>
        <v>0</v>
      </c>
      <c r="K13" s="28" t="s">
        <v>49</v>
      </c>
      <c r="L13" s="5"/>
      <c r="M13" s="5"/>
    </row>
    <row r="14" spans="1:13" ht="271.8" customHeight="1" x14ac:dyDescent="0.3">
      <c r="A14" s="13"/>
      <c r="B14" s="15" t="s">
        <v>14</v>
      </c>
      <c r="C14" s="23">
        <v>630000</v>
      </c>
      <c r="D14" s="1">
        <v>105000</v>
      </c>
      <c r="E14" s="1">
        <v>210000</v>
      </c>
      <c r="F14" s="1"/>
      <c r="G14" s="17"/>
      <c r="H14" s="32">
        <v>315000</v>
      </c>
      <c r="I14" s="3">
        <f t="shared" si="0"/>
        <v>630000</v>
      </c>
      <c r="J14" s="3">
        <f t="shared" si="1"/>
        <v>0</v>
      </c>
      <c r="K14" s="28" t="s">
        <v>50</v>
      </c>
      <c r="L14" s="5"/>
      <c r="M14" s="5"/>
    </row>
    <row r="15" spans="1:13" ht="116.4" customHeight="1" x14ac:dyDescent="0.3">
      <c r="A15" s="13"/>
      <c r="B15" s="14" t="s">
        <v>15</v>
      </c>
      <c r="C15" s="23">
        <v>210672</v>
      </c>
      <c r="D15" s="1">
        <v>41719</v>
      </c>
      <c r="E15" s="1">
        <v>70224</v>
      </c>
      <c r="F15" s="1"/>
      <c r="G15" s="17"/>
      <c r="H15" s="33">
        <v>98729</v>
      </c>
      <c r="I15" s="3">
        <f>D15+E15+F15+G15+H15</f>
        <v>210672</v>
      </c>
      <c r="J15" s="3">
        <f t="shared" si="1"/>
        <v>0</v>
      </c>
      <c r="K15" s="18" t="s">
        <v>51</v>
      </c>
      <c r="L15" s="5"/>
      <c r="M15" s="5"/>
    </row>
    <row r="16" spans="1:13" ht="105.6" customHeight="1" x14ac:dyDescent="0.3">
      <c r="A16" s="13"/>
      <c r="B16" s="14" t="s">
        <v>16</v>
      </c>
      <c r="C16" s="16">
        <v>75600</v>
      </c>
      <c r="D16" s="1">
        <v>12600</v>
      </c>
      <c r="E16" s="1">
        <v>25200</v>
      </c>
      <c r="F16" s="1"/>
      <c r="G16" s="17"/>
      <c r="H16" s="34">
        <v>37800</v>
      </c>
      <c r="I16" s="3">
        <f t="shared" si="0"/>
        <v>75600</v>
      </c>
      <c r="J16" s="3">
        <f t="shared" si="1"/>
        <v>0</v>
      </c>
      <c r="K16" s="18" t="s">
        <v>52</v>
      </c>
      <c r="L16" s="5"/>
      <c r="M16" s="5"/>
    </row>
    <row r="17" spans="1:13" ht="26.4" x14ac:dyDescent="0.3">
      <c r="A17" s="13"/>
      <c r="B17" s="14" t="s">
        <v>17</v>
      </c>
      <c r="C17" s="17"/>
      <c r="D17" s="1">
        <v>0</v>
      </c>
      <c r="E17" s="1"/>
      <c r="F17" s="1"/>
      <c r="G17" s="17"/>
      <c r="H17" s="17"/>
      <c r="I17" s="3">
        <f t="shared" si="0"/>
        <v>0</v>
      </c>
      <c r="J17" s="3">
        <f t="shared" si="1"/>
        <v>0</v>
      </c>
      <c r="K17" s="17"/>
      <c r="L17" s="5"/>
      <c r="M17" s="5"/>
    </row>
    <row r="18" spans="1:13" ht="50.4" customHeight="1" x14ac:dyDescent="0.3">
      <c r="A18" s="19"/>
      <c r="B18" s="14" t="s">
        <v>18</v>
      </c>
      <c r="C18" s="17"/>
      <c r="D18" s="1">
        <v>0</v>
      </c>
      <c r="E18" s="1"/>
      <c r="F18" s="1"/>
      <c r="G18" s="17"/>
      <c r="H18" s="17"/>
      <c r="I18" s="3">
        <f t="shared" si="0"/>
        <v>0</v>
      </c>
      <c r="J18" s="3">
        <f t="shared" si="1"/>
        <v>0</v>
      </c>
      <c r="K18" s="17"/>
      <c r="L18" s="5"/>
      <c r="M18" s="5"/>
    </row>
    <row r="19" spans="1:13" ht="87" customHeight="1" x14ac:dyDescent="0.3">
      <c r="A19" s="20"/>
      <c r="B19" s="14" t="s">
        <v>19</v>
      </c>
      <c r="C19" s="17"/>
      <c r="D19" s="1">
        <v>0</v>
      </c>
      <c r="E19" s="1"/>
      <c r="F19" s="1"/>
      <c r="G19" s="17"/>
      <c r="H19" s="17"/>
      <c r="I19" s="3">
        <f t="shared" si="0"/>
        <v>0</v>
      </c>
      <c r="J19" s="3">
        <f t="shared" si="1"/>
        <v>0</v>
      </c>
      <c r="K19" s="17"/>
      <c r="L19" s="5"/>
      <c r="M19" s="5"/>
    </row>
    <row r="20" spans="1:13" ht="39.6" x14ac:dyDescent="0.3">
      <c r="A20" s="11">
        <v>2</v>
      </c>
      <c r="B20" s="12" t="s">
        <v>20</v>
      </c>
      <c r="C20" s="21">
        <f>C21</f>
        <v>333728</v>
      </c>
      <c r="D20" s="3">
        <f>D21</f>
        <v>0</v>
      </c>
      <c r="E20" s="3"/>
      <c r="F20" s="3"/>
      <c r="G20" s="22"/>
      <c r="H20" s="35">
        <v>333728</v>
      </c>
      <c r="I20" s="3">
        <f t="shared" si="0"/>
        <v>333728</v>
      </c>
      <c r="J20" s="3">
        <f t="shared" si="1"/>
        <v>0</v>
      </c>
      <c r="K20" s="22"/>
      <c r="L20" s="5"/>
      <c r="M20" s="5"/>
    </row>
    <row r="21" spans="1:13" x14ac:dyDescent="0.3">
      <c r="A21" s="13"/>
      <c r="B21" s="15" t="s">
        <v>33</v>
      </c>
      <c r="C21" s="23">
        <v>333728</v>
      </c>
      <c r="D21" s="1">
        <v>0</v>
      </c>
      <c r="E21" s="1"/>
      <c r="F21" s="1"/>
      <c r="G21" s="17"/>
      <c r="H21" s="17">
        <v>333728</v>
      </c>
      <c r="I21" s="3">
        <f t="shared" si="0"/>
        <v>333728</v>
      </c>
      <c r="J21" s="3">
        <f t="shared" si="1"/>
        <v>0</v>
      </c>
      <c r="K21" s="17" t="s">
        <v>53</v>
      </c>
      <c r="L21" s="5"/>
      <c r="M21" s="5"/>
    </row>
    <row r="22" spans="1:13" ht="26.4" x14ac:dyDescent="0.3">
      <c r="A22" s="11">
        <v>3</v>
      </c>
      <c r="B22" s="12" t="s">
        <v>21</v>
      </c>
      <c r="C22" s="22">
        <f>C23+C25+C26+C27+C28+C24</f>
        <v>2280000</v>
      </c>
      <c r="D22" s="3">
        <f>SUM(D24+D27)</f>
        <v>1132440</v>
      </c>
      <c r="E22" s="3">
        <f>SUM(E24+E27)</f>
        <v>647560</v>
      </c>
      <c r="F22" s="3"/>
      <c r="G22" s="22"/>
      <c r="H22" s="36">
        <v>500000</v>
      </c>
      <c r="I22" s="3">
        <f t="shared" si="0"/>
        <v>2280000</v>
      </c>
      <c r="J22" s="3">
        <f t="shared" si="1"/>
        <v>0</v>
      </c>
      <c r="K22" s="17"/>
      <c r="L22" s="5"/>
      <c r="M22" s="5"/>
    </row>
    <row r="23" spans="1:13" ht="72.599999999999994" customHeight="1" x14ac:dyDescent="0.3">
      <c r="A23" s="13"/>
      <c r="B23" s="14" t="s">
        <v>22</v>
      </c>
      <c r="C23" s="17"/>
      <c r="D23" s="1"/>
      <c r="E23" s="1"/>
      <c r="F23" s="1"/>
      <c r="G23" s="17"/>
      <c r="H23" s="17"/>
      <c r="I23" s="3">
        <f t="shared" si="0"/>
        <v>0</v>
      </c>
      <c r="J23" s="3">
        <f t="shared" si="1"/>
        <v>0</v>
      </c>
      <c r="K23" s="17"/>
      <c r="L23" s="5"/>
      <c r="M23" s="5"/>
    </row>
    <row r="24" spans="1:13" ht="210" customHeight="1" x14ac:dyDescent="0.3">
      <c r="A24" s="13"/>
      <c r="B24" s="24" t="s">
        <v>34</v>
      </c>
      <c r="C24" s="23">
        <v>280000</v>
      </c>
      <c r="D24" s="1">
        <v>132440</v>
      </c>
      <c r="E24" s="1">
        <v>147560</v>
      </c>
      <c r="F24" s="1"/>
      <c r="G24" s="17"/>
      <c r="H24" s="17"/>
      <c r="I24" s="3">
        <f t="shared" si="0"/>
        <v>280000</v>
      </c>
      <c r="J24" s="3">
        <f t="shared" si="1"/>
        <v>0</v>
      </c>
      <c r="K24" s="29"/>
      <c r="L24" s="5"/>
      <c r="M24" s="5"/>
    </row>
    <row r="25" spans="1:13" ht="36" customHeight="1" x14ac:dyDescent="0.3">
      <c r="A25" s="13"/>
      <c r="B25" s="25" t="s">
        <v>23</v>
      </c>
      <c r="C25" s="17"/>
      <c r="D25" s="1"/>
      <c r="E25" s="1"/>
      <c r="F25" s="1"/>
      <c r="G25" s="17"/>
      <c r="H25" s="17"/>
      <c r="I25" s="3">
        <f t="shared" si="0"/>
        <v>0</v>
      </c>
      <c r="J25" s="3">
        <f t="shared" si="1"/>
        <v>0</v>
      </c>
      <c r="K25" s="17"/>
      <c r="L25" s="5"/>
      <c r="M25" s="5"/>
    </row>
    <row r="26" spans="1:13" ht="47.4" customHeight="1" x14ac:dyDescent="0.3">
      <c r="A26" s="13"/>
      <c r="B26" s="14" t="s">
        <v>24</v>
      </c>
      <c r="C26" s="17"/>
      <c r="D26" s="1"/>
      <c r="E26" s="1"/>
      <c r="F26" s="1"/>
      <c r="G26" s="17"/>
      <c r="H26" s="17"/>
      <c r="I26" s="3">
        <f t="shared" si="0"/>
        <v>0</v>
      </c>
      <c r="J26" s="3">
        <f t="shared" si="1"/>
        <v>0</v>
      </c>
      <c r="K26" s="17"/>
      <c r="L26" s="5"/>
      <c r="M26" s="5"/>
    </row>
    <row r="27" spans="1:13" ht="49.8" customHeight="1" x14ac:dyDescent="0.3">
      <c r="A27" s="13"/>
      <c r="B27" s="15" t="s">
        <v>25</v>
      </c>
      <c r="C27" s="23">
        <v>2000000</v>
      </c>
      <c r="D27" s="1">
        <v>1000000</v>
      </c>
      <c r="E27" s="1">
        <v>500000</v>
      </c>
      <c r="F27" s="1"/>
      <c r="G27" s="17"/>
      <c r="H27" s="33">
        <v>500000</v>
      </c>
      <c r="I27" s="3">
        <f t="shared" si="0"/>
        <v>2000000</v>
      </c>
      <c r="J27" s="3">
        <f t="shared" si="1"/>
        <v>0</v>
      </c>
      <c r="K27" s="18" t="s">
        <v>54</v>
      </c>
      <c r="L27" s="5"/>
      <c r="M27" s="5"/>
    </row>
    <row r="28" spans="1:13" x14ac:dyDescent="0.3">
      <c r="A28" s="13"/>
      <c r="B28" s="15" t="s">
        <v>26</v>
      </c>
      <c r="C28" s="17"/>
      <c r="D28" s="1"/>
      <c r="E28" s="1"/>
      <c r="F28" s="1"/>
      <c r="G28" s="17"/>
      <c r="H28" s="17"/>
      <c r="I28" s="3">
        <f t="shared" si="0"/>
        <v>0</v>
      </c>
      <c r="J28" s="3">
        <f>C28-I28</f>
        <v>0</v>
      </c>
      <c r="K28" s="17"/>
      <c r="L28" s="5"/>
      <c r="M28" s="5"/>
    </row>
    <row r="29" spans="1:13" x14ac:dyDescent="0.3">
      <c r="A29" s="13"/>
      <c r="B29" s="26" t="s">
        <v>27</v>
      </c>
      <c r="C29" s="27">
        <f t="shared" ref="C29:G29" si="2">C9+C20+C22</f>
        <v>5420000</v>
      </c>
      <c r="D29" s="27">
        <v>1606759</v>
      </c>
      <c r="E29" s="27">
        <v>1582984</v>
      </c>
      <c r="F29" s="27">
        <f t="shared" si="2"/>
        <v>0</v>
      </c>
      <c r="G29" s="27">
        <f t="shared" si="2"/>
        <v>0</v>
      </c>
      <c r="H29" s="27">
        <v>2230257</v>
      </c>
      <c r="I29" s="3">
        <v>5420000</v>
      </c>
      <c r="J29" s="3">
        <f>J22+J9+J20</f>
        <v>0</v>
      </c>
      <c r="K29" s="17"/>
      <c r="L29" s="5"/>
      <c r="M29" s="5"/>
    </row>
    <row r="30" spans="1:13" x14ac:dyDescent="0.3">
      <c r="A30" s="5"/>
      <c r="B30" s="5"/>
      <c r="C30" s="5"/>
      <c r="D30" s="5"/>
      <c r="E30" s="5"/>
      <c r="F30" s="4"/>
      <c r="G30" s="5"/>
      <c r="H30" s="5"/>
      <c r="I30" s="5"/>
      <c r="J30" s="5"/>
      <c r="K30" s="5"/>
      <c r="L30" s="5"/>
      <c r="M30" s="5"/>
    </row>
    <row r="31" spans="1:13" x14ac:dyDescent="0.3">
      <c r="B31" t="s">
        <v>36</v>
      </c>
      <c r="F31" t="s">
        <v>37</v>
      </c>
    </row>
    <row r="33" spans="2:6" x14ac:dyDescent="0.3">
      <c r="B33" t="s">
        <v>38</v>
      </c>
      <c r="F33" t="s">
        <v>39</v>
      </c>
    </row>
    <row r="35" spans="2:6" x14ac:dyDescent="0.3">
      <c r="B35" s="30">
        <v>45260</v>
      </c>
    </row>
  </sheetData>
  <mergeCells count="5">
    <mergeCell ref="A1:K1"/>
    <mergeCell ref="A2:K2"/>
    <mergeCell ref="A4:K4"/>
    <mergeCell ref="A5:K5"/>
    <mergeCell ref="A6:K6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opLeftCell="A23" zoomScale="75" zoomScaleNormal="75" workbookViewId="0">
      <selection activeCell="M24" sqref="M24"/>
    </sheetView>
  </sheetViews>
  <sheetFormatPr defaultRowHeight="14.4" x14ac:dyDescent="0.3"/>
  <cols>
    <col min="1" max="1" width="5.21875" customWidth="1"/>
    <col min="2" max="2" width="16.33203125" customWidth="1"/>
    <col min="3" max="3" width="11.5546875" customWidth="1"/>
    <col min="4" max="4" width="11.6640625" customWidth="1"/>
    <col min="5" max="5" width="12.5546875" customWidth="1"/>
    <col min="6" max="6" width="11.21875" customWidth="1"/>
    <col min="7" max="7" width="11.5546875" customWidth="1"/>
    <col min="8" max="8" width="13.33203125" customWidth="1"/>
    <col min="9" max="9" width="11.88671875" customWidth="1"/>
    <col min="10" max="10" width="12.33203125" customWidth="1"/>
    <col min="11" max="11" width="24.6640625" customWidth="1"/>
  </cols>
  <sheetData>
    <row r="1" spans="1:13" ht="57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5"/>
      <c r="M1" s="5"/>
    </row>
    <row r="2" spans="1:13" ht="36.75" customHeight="1" x14ac:dyDescent="0.3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"/>
      <c r="M2" s="5"/>
    </row>
    <row r="3" spans="1:13" x14ac:dyDescent="0.3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5"/>
      <c r="M4" s="5"/>
    </row>
    <row r="5" spans="1:13" x14ac:dyDescent="0.3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5"/>
      <c r="M5" s="5"/>
    </row>
    <row r="6" spans="1:13" x14ac:dyDescent="0.3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5"/>
      <c r="M6" s="5"/>
    </row>
    <row r="7" spans="1:13" ht="39.6" x14ac:dyDescent="0.3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8</v>
      </c>
      <c r="I7" s="8" t="s">
        <v>9</v>
      </c>
      <c r="J7" s="8" t="s">
        <v>10</v>
      </c>
      <c r="K7" s="8" t="s">
        <v>7</v>
      </c>
      <c r="L7" s="5"/>
      <c r="M7" s="5"/>
    </row>
    <row r="8" spans="1:13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7</v>
      </c>
      <c r="L8" s="5"/>
      <c r="M8" s="5"/>
    </row>
    <row r="9" spans="1:13" ht="26.4" x14ac:dyDescent="0.3">
      <c r="A9" s="11">
        <v>1</v>
      </c>
      <c r="B9" s="12" t="s">
        <v>11</v>
      </c>
      <c r="C9" s="3">
        <f>C10+C15+C16+C17+C18+C19</f>
        <v>2806272</v>
      </c>
      <c r="D9" s="3">
        <f>D10+D15+D16</f>
        <v>467712</v>
      </c>
      <c r="E9" s="3">
        <f>E10+E15+E16</f>
        <v>935424</v>
      </c>
      <c r="F9" s="3"/>
      <c r="G9" s="3"/>
      <c r="H9" s="3">
        <v>1403136</v>
      </c>
      <c r="I9" s="3">
        <f>D9+E9+F9+G9+H9</f>
        <v>2806272</v>
      </c>
      <c r="J9" s="3">
        <f>C9-I9</f>
        <v>0</v>
      </c>
      <c r="K9" s="3"/>
      <c r="L9" s="5"/>
      <c r="M9" s="5"/>
    </row>
    <row r="10" spans="1:13" ht="68.400000000000006" customHeight="1" x14ac:dyDescent="0.3">
      <c r="A10" s="13"/>
      <c r="B10" s="14" t="s">
        <v>28</v>
      </c>
      <c r="C10" s="2">
        <v>2520000</v>
      </c>
      <c r="D10" s="1">
        <f>D11+D12+D13+D14</f>
        <v>420000</v>
      </c>
      <c r="E10" s="1">
        <f>E11+E12+E13+E14</f>
        <v>840000</v>
      </c>
      <c r="F10" s="1"/>
      <c r="G10" s="1"/>
      <c r="H10" s="1">
        <v>1260000</v>
      </c>
      <c r="I10" s="3">
        <f t="shared" ref="I10:I28" si="0">D10+E10+F10+G10+H10</f>
        <v>2520000</v>
      </c>
      <c r="J10" s="3">
        <f t="shared" ref="J10:J28" si="1">C10-I10</f>
        <v>0</v>
      </c>
      <c r="K10" s="28"/>
      <c r="L10" s="5"/>
      <c r="M10" s="5"/>
    </row>
    <row r="11" spans="1:13" ht="274.2" customHeight="1" x14ac:dyDescent="0.3">
      <c r="A11" s="13"/>
      <c r="B11" s="15" t="s">
        <v>12</v>
      </c>
      <c r="C11" s="2">
        <v>630000</v>
      </c>
      <c r="D11" s="1">
        <v>105000</v>
      </c>
      <c r="E11" s="1">
        <v>210000</v>
      </c>
      <c r="F11" s="1"/>
      <c r="G11" s="1"/>
      <c r="H11" s="1">
        <v>315000</v>
      </c>
      <c r="I11" s="3">
        <f t="shared" si="0"/>
        <v>630000</v>
      </c>
      <c r="J11" s="3">
        <f t="shared" si="1"/>
        <v>0</v>
      </c>
      <c r="K11" s="28" t="s">
        <v>47</v>
      </c>
      <c r="L11" s="5"/>
      <c r="M11" s="5"/>
    </row>
    <row r="12" spans="1:13" ht="274.2" customHeight="1" x14ac:dyDescent="0.3">
      <c r="A12" s="13"/>
      <c r="B12" s="15" t="s">
        <v>13</v>
      </c>
      <c r="C12" s="2">
        <v>630000</v>
      </c>
      <c r="D12" s="1">
        <v>105000</v>
      </c>
      <c r="E12" s="1">
        <v>210000</v>
      </c>
      <c r="F12" s="1"/>
      <c r="G12" s="1"/>
      <c r="H12" s="1">
        <v>315000</v>
      </c>
      <c r="I12" s="3">
        <f t="shared" si="0"/>
        <v>630000</v>
      </c>
      <c r="J12" s="3">
        <f t="shared" si="1"/>
        <v>0</v>
      </c>
      <c r="K12" s="28" t="s">
        <v>48</v>
      </c>
      <c r="L12" s="5"/>
      <c r="M12" s="5"/>
    </row>
    <row r="13" spans="1:13" ht="264" customHeight="1" x14ac:dyDescent="0.3">
      <c r="A13" s="13"/>
      <c r="B13" s="15" t="s">
        <v>32</v>
      </c>
      <c r="C13" s="16">
        <v>630000</v>
      </c>
      <c r="D13" s="1">
        <v>105000</v>
      </c>
      <c r="E13" s="1">
        <v>210000</v>
      </c>
      <c r="F13" s="1"/>
      <c r="G13" s="17"/>
      <c r="H13" s="17">
        <v>315000</v>
      </c>
      <c r="I13" s="3">
        <f t="shared" si="0"/>
        <v>630000</v>
      </c>
      <c r="J13" s="3">
        <f t="shared" si="1"/>
        <v>0</v>
      </c>
      <c r="K13" s="28" t="s">
        <v>49</v>
      </c>
      <c r="L13" s="5"/>
      <c r="M13" s="5"/>
    </row>
    <row r="14" spans="1:13" ht="271.8" customHeight="1" x14ac:dyDescent="0.3">
      <c r="A14" s="13"/>
      <c r="B14" s="15" t="s">
        <v>14</v>
      </c>
      <c r="C14" s="23">
        <v>630000</v>
      </c>
      <c r="D14" s="1">
        <v>105000</v>
      </c>
      <c r="E14" s="1">
        <v>210000</v>
      </c>
      <c r="F14" s="1"/>
      <c r="G14" s="17"/>
      <c r="H14" s="32">
        <v>315000</v>
      </c>
      <c r="I14" s="3">
        <f t="shared" si="0"/>
        <v>630000</v>
      </c>
      <c r="J14" s="3">
        <f t="shared" si="1"/>
        <v>0</v>
      </c>
      <c r="K14" s="28" t="s">
        <v>50</v>
      </c>
      <c r="L14" s="5"/>
      <c r="M14" s="5"/>
    </row>
    <row r="15" spans="1:13" ht="116.4" customHeight="1" x14ac:dyDescent="0.3">
      <c r="A15" s="13"/>
      <c r="B15" s="14" t="s">
        <v>15</v>
      </c>
      <c r="C15" s="23">
        <v>210672</v>
      </c>
      <c r="D15" s="1">
        <v>35112</v>
      </c>
      <c r="E15" s="1">
        <v>70224</v>
      </c>
      <c r="F15" s="1"/>
      <c r="G15" s="17"/>
      <c r="H15" s="33">
        <v>105336</v>
      </c>
      <c r="I15" s="3">
        <f t="shared" si="0"/>
        <v>210672</v>
      </c>
      <c r="J15" s="3">
        <f t="shared" si="1"/>
        <v>0</v>
      </c>
      <c r="K15" s="18" t="s">
        <v>51</v>
      </c>
      <c r="L15" s="5"/>
      <c r="M15" s="5"/>
    </row>
    <row r="16" spans="1:13" ht="105.6" customHeight="1" x14ac:dyDescent="0.3">
      <c r="A16" s="13"/>
      <c r="B16" s="14" t="s">
        <v>16</v>
      </c>
      <c r="C16" s="16">
        <v>75600</v>
      </c>
      <c r="D16" s="1">
        <v>12600</v>
      </c>
      <c r="E16" s="1">
        <v>25200</v>
      </c>
      <c r="F16" s="1"/>
      <c r="G16" s="17"/>
      <c r="H16" s="34">
        <v>37800</v>
      </c>
      <c r="I16" s="3">
        <f t="shared" si="0"/>
        <v>75600</v>
      </c>
      <c r="J16" s="3">
        <f t="shared" si="1"/>
        <v>0</v>
      </c>
      <c r="K16" s="18" t="s">
        <v>52</v>
      </c>
      <c r="L16" s="5"/>
      <c r="M16" s="5"/>
    </row>
    <row r="17" spans="1:13" ht="26.4" x14ac:dyDescent="0.3">
      <c r="A17" s="13"/>
      <c r="B17" s="14" t="s">
        <v>17</v>
      </c>
      <c r="C17" s="17"/>
      <c r="D17" s="1">
        <v>0</v>
      </c>
      <c r="E17" s="1"/>
      <c r="F17" s="1"/>
      <c r="G17" s="17"/>
      <c r="H17" s="17"/>
      <c r="I17" s="3">
        <f t="shared" si="0"/>
        <v>0</v>
      </c>
      <c r="J17" s="3">
        <f t="shared" si="1"/>
        <v>0</v>
      </c>
      <c r="K17" s="17"/>
      <c r="L17" s="5"/>
      <c r="M17" s="5"/>
    </row>
    <row r="18" spans="1:13" ht="50.4" customHeight="1" x14ac:dyDescent="0.3">
      <c r="A18" s="19"/>
      <c r="B18" s="14" t="s">
        <v>18</v>
      </c>
      <c r="C18" s="17"/>
      <c r="D18" s="1">
        <v>0</v>
      </c>
      <c r="E18" s="1"/>
      <c r="F18" s="1"/>
      <c r="G18" s="17"/>
      <c r="H18" s="17"/>
      <c r="I18" s="3">
        <f t="shared" si="0"/>
        <v>0</v>
      </c>
      <c r="J18" s="3">
        <f t="shared" si="1"/>
        <v>0</v>
      </c>
      <c r="K18" s="17"/>
      <c r="L18" s="5"/>
      <c r="M18" s="5"/>
    </row>
    <row r="19" spans="1:13" ht="87" customHeight="1" x14ac:dyDescent="0.3">
      <c r="A19" s="20"/>
      <c r="B19" s="14" t="s">
        <v>19</v>
      </c>
      <c r="C19" s="17"/>
      <c r="D19" s="1">
        <v>0</v>
      </c>
      <c r="E19" s="1"/>
      <c r="F19" s="1"/>
      <c r="G19" s="17"/>
      <c r="H19" s="17"/>
      <c r="I19" s="3">
        <f t="shared" si="0"/>
        <v>0</v>
      </c>
      <c r="J19" s="3">
        <f t="shared" si="1"/>
        <v>0</v>
      </c>
      <c r="K19" s="17"/>
      <c r="L19" s="5"/>
      <c r="M19" s="5"/>
    </row>
    <row r="20" spans="1:13" ht="39.6" x14ac:dyDescent="0.3">
      <c r="A20" s="11">
        <v>2</v>
      </c>
      <c r="B20" s="12" t="s">
        <v>20</v>
      </c>
      <c r="C20" s="21">
        <f>C21</f>
        <v>333728</v>
      </c>
      <c r="D20" s="3">
        <f>D21</f>
        <v>0</v>
      </c>
      <c r="E20" s="3"/>
      <c r="F20" s="3"/>
      <c r="G20" s="22"/>
      <c r="H20" s="35">
        <v>333728</v>
      </c>
      <c r="I20" s="3">
        <f t="shared" si="0"/>
        <v>333728</v>
      </c>
      <c r="J20" s="3">
        <f t="shared" si="1"/>
        <v>0</v>
      </c>
      <c r="K20" s="22"/>
      <c r="L20" s="5"/>
      <c r="M20" s="5"/>
    </row>
    <row r="21" spans="1:13" x14ac:dyDescent="0.3">
      <c r="A21" s="13"/>
      <c r="B21" s="15" t="s">
        <v>33</v>
      </c>
      <c r="C21" s="23">
        <v>333728</v>
      </c>
      <c r="D21" s="1">
        <v>0</v>
      </c>
      <c r="E21" s="1"/>
      <c r="F21" s="1"/>
      <c r="G21" s="17"/>
      <c r="H21" s="17">
        <v>333728</v>
      </c>
      <c r="I21" s="3">
        <f t="shared" si="0"/>
        <v>333728</v>
      </c>
      <c r="J21" s="3">
        <f t="shared" si="1"/>
        <v>0</v>
      </c>
      <c r="K21" s="17" t="s">
        <v>53</v>
      </c>
      <c r="L21" s="5"/>
      <c r="M21" s="5"/>
    </row>
    <row r="22" spans="1:13" ht="26.4" x14ac:dyDescent="0.3">
      <c r="A22" s="11">
        <v>3</v>
      </c>
      <c r="B22" s="12" t="s">
        <v>21</v>
      </c>
      <c r="C22" s="22">
        <f>C23+C25+C26+C27+C28+C24</f>
        <v>2280000</v>
      </c>
      <c r="D22" s="3">
        <f>SUM(D24+D27)</f>
        <v>1132440</v>
      </c>
      <c r="E22" s="3">
        <f>SUM(E24+E27)</f>
        <v>647560</v>
      </c>
      <c r="F22" s="3"/>
      <c r="G22" s="22"/>
      <c r="H22" s="36">
        <v>500000</v>
      </c>
      <c r="I22" s="3">
        <f t="shared" si="0"/>
        <v>2280000</v>
      </c>
      <c r="J22" s="3">
        <f t="shared" si="1"/>
        <v>0</v>
      </c>
      <c r="K22" s="17"/>
      <c r="L22" s="5"/>
      <c r="M22" s="5"/>
    </row>
    <row r="23" spans="1:13" ht="72.599999999999994" customHeight="1" x14ac:dyDescent="0.3">
      <c r="A23" s="13"/>
      <c r="B23" s="14" t="s">
        <v>22</v>
      </c>
      <c r="C23" s="17"/>
      <c r="D23" s="1"/>
      <c r="E23" s="1"/>
      <c r="F23" s="1"/>
      <c r="G23" s="17"/>
      <c r="H23" s="17"/>
      <c r="I23" s="3">
        <f t="shared" si="0"/>
        <v>0</v>
      </c>
      <c r="J23" s="3">
        <f t="shared" si="1"/>
        <v>0</v>
      </c>
      <c r="K23" s="17"/>
      <c r="L23" s="5"/>
      <c r="M23" s="5"/>
    </row>
    <row r="24" spans="1:13" ht="210" customHeight="1" x14ac:dyDescent="0.3">
      <c r="A24" s="13"/>
      <c r="B24" s="24" t="s">
        <v>34</v>
      </c>
      <c r="C24" s="23">
        <v>280000</v>
      </c>
      <c r="D24" s="1">
        <v>132440</v>
      </c>
      <c r="E24" s="1">
        <v>147560</v>
      </c>
      <c r="F24" s="1"/>
      <c r="G24" s="17"/>
      <c r="H24" s="17"/>
      <c r="I24" s="3">
        <f t="shared" si="0"/>
        <v>280000</v>
      </c>
      <c r="J24" s="3">
        <f t="shared" si="1"/>
        <v>0</v>
      </c>
      <c r="K24" s="29"/>
      <c r="L24" s="5"/>
      <c r="M24" s="5"/>
    </row>
    <row r="25" spans="1:13" ht="36" customHeight="1" x14ac:dyDescent="0.3">
      <c r="A25" s="13"/>
      <c r="B25" s="25" t="s">
        <v>23</v>
      </c>
      <c r="C25" s="17"/>
      <c r="D25" s="1"/>
      <c r="E25" s="1"/>
      <c r="F25" s="1"/>
      <c r="G25" s="17"/>
      <c r="H25" s="17"/>
      <c r="I25" s="3">
        <f t="shared" si="0"/>
        <v>0</v>
      </c>
      <c r="J25" s="3">
        <f t="shared" si="1"/>
        <v>0</v>
      </c>
      <c r="K25" s="17"/>
      <c r="L25" s="5"/>
      <c r="M25" s="5"/>
    </row>
    <row r="26" spans="1:13" ht="47.4" customHeight="1" x14ac:dyDescent="0.3">
      <c r="A26" s="13"/>
      <c r="B26" s="14" t="s">
        <v>24</v>
      </c>
      <c r="C26" s="17"/>
      <c r="D26" s="1"/>
      <c r="E26" s="1"/>
      <c r="F26" s="1"/>
      <c r="G26" s="17"/>
      <c r="H26" s="17"/>
      <c r="I26" s="3">
        <f t="shared" si="0"/>
        <v>0</v>
      </c>
      <c r="J26" s="3">
        <f t="shared" si="1"/>
        <v>0</v>
      </c>
      <c r="K26" s="17"/>
      <c r="L26" s="5"/>
      <c r="M26" s="5"/>
    </row>
    <row r="27" spans="1:13" ht="49.8" customHeight="1" x14ac:dyDescent="0.3">
      <c r="A27" s="13"/>
      <c r="B27" s="15" t="s">
        <v>25</v>
      </c>
      <c r="C27" s="23">
        <v>2000000</v>
      </c>
      <c r="D27" s="1">
        <v>1000000</v>
      </c>
      <c r="E27" s="1">
        <v>500000</v>
      </c>
      <c r="F27" s="1"/>
      <c r="G27" s="17"/>
      <c r="H27" s="33">
        <v>500000</v>
      </c>
      <c r="I27" s="3">
        <f t="shared" si="0"/>
        <v>2000000</v>
      </c>
      <c r="J27" s="3">
        <f t="shared" si="1"/>
        <v>0</v>
      </c>
      <c r="K27" s="18" t="s">
        <v>54</v>
      </c>
      <c r="L27" s="5"/>
      <c r="M27" s="5"/>
    </row>
    <row r="28" spans="1:13" x14ac:dyDescent="0.3">
      <c r="A28" s="13"/>
      <c r="B28" s="15" t="s">
        <v>26</v>
      </c>
      <c r="C28" s="17"/>
      <c r="D28" s="1"/>
      <c r="E28" s="1"/>
      <c r="F28" s="1"/>
      <c r="G28" s="17"/>
      <c r="H28" s="17"/>
      <c r="I28" s="3">
        <f t="shared" si="0"/>
        <v>0</v>
      </c>
      <c r="J28" s="3">
        <f t="shared" si="1"/>
        <v>0</v>
      </c>
      <c r="K28" s="17"/>
      <c r="L28" s="5"/>
      <c r="M28" s="5"/>
    </row>
    <row r="29" spans="1:13" x14ac:dyDescent="0.3">
      <c r="A29" s="13"/>
      <c r="B29" s="26" t="s">
        <v>27</v>
      </c>
      <c r="C29" s="27">
        <f t="shared" ref="C29:H29" si="2">C9+C20+C22</f>
        <v>5420000</v>
      </c>
      <c r="D29" s="27">
        <v>1600152</v>
      </c>
      <c r="E29" s="27">
        <v>1582984</v>
      </c>
      <c r="F29" s="27">
        <f t="shared" si="2"/>
        <v>0</v>
      </c>
      <c r="G29" s="27">
        <f t="shared" si="2"/>
        <v>0</v>
      </c>
      <c r="H29" s="27">
        <f t="shared" si="2"/>
        <v>2236864</v>
      </c>
      <c r="I29" s="3">
        <v>5420000</v>
      </c>
      <c r="J29" s="3">
        <f>J22+J9+J20</f>
        <v>0</v>
      </c>
      <c r="K29" s="17"/>
      <c r="L29" s="5"/>
      <c r="M29" s="5"/>
    </row>
    <row r="30" spans="1:13" x14ac:dyDescent="0.3">
      <c r="A30" s="5"/>
      <c r="B30" s="5"/>
      <c r="C30" s="5"/>
      <c r="D30" s="5"/>
      <c r="E30" s="5"/>
      <c r="F30" s="4"/>
      <c r="G30" s="5"/>
      <c r="H30" s="5"/>
      <c r="I30" s="5"/>
      <c r="J30" s="5"/>
      <c r="K30" s="5"/>
      <c r="L30" s="5"/>
      <c r="M30" s="5"/>
    </row>
    <row r="31" spans="1:13" x14ac:dyDescent="0.3">
      <c r="B31" t="s">
        <v>36</v>
      </c>
      <c r="F31" t="s">
        <v>37</v>
      </c>
    </row>
    <row r="33" spans="2:6" x14ac:dyDescent="0.3">
      <c r="B33" t="s">
        <v>38</v>
      </c>
      <c r="F33" t="s">
        <v>39</v>
      </c>
    </row>
    <row r="35" spans="2:6" x14ac:dyDescent="0.3">
      <c r="B35" s="30">
        <v>45163</v>
      </c>
    </row>
  </sheetData>
  <mergeCells count="5">
    <mergeCell ref="A2:K2"/>
    <mergeCell ref="A1:K1"/>
    <mergeCell ref="A4:K4"/>
    <mergeCell ref="A5:K5"/>
    <mergeCell ref="A6:K6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D291-F5CE-4B8F-AFED-F39A7411A0F5}">
  <dimension ref="A1:B10"/>
  <sheetViews>
    <sheetView workbookViewId="0">
      <selection activeCell="B20" sqref="B20"/>
    </sheetView>
  </sheetViews>
  <sheetFormatPr defaultRowHeight="14.4" x14ac:dyDescent="0.3"/>
  <cols>
    <col min="1" max="1" width="13.109375" customWidth="1"/>
  </cols>
  <sheetData>
    <row r="1" spans="1:2" x14ac:dyDescent="0.3">
      <c r="A1" s="31" t="s">
        <v>46</v>
      </c>
      <c r="B1" s="31">
        <v>5420000</v>
      </c>
    </row>
    <row r="2" spans="1:2" x14ac:dyDescent="0.3">
      <c r="A2" t="s">
        <v>40</v>
      </c>
      <c r="B2">
        <v>315000</v>
      </c>
    </row>
    <row r="3" spans="1:2" x14ac:dyDescent="0.3">
      <c r="B3">
        <v>315000</v>
      </c>
    </row>
    <row r="4" spans="1:2" x14ac:dyDescent="0.3">
      <c r="B4">
        <v>315000</v>
      </c>
    </row>
    <row r="5" spans="1:2" x14ac:dyDescent="0.3">
      <c r="B5">
        <v>315000</v>
      </c>
    </row>
    <row r="6" spans="1:2" x14ac:dyDescent="0.3">
      <c r="A6" t="s">
        <v>41</v>
      </c>
      <c r="B6">
        <v>98729</v>
      </c>
    </row>
    <row r="7" spans="1:2" x14ac:dyDescent="0.3">
      <c r="A7" t="s">
        <v>42</v>
      </c>
      <c r="B7">
        <v>37800</v>
      </c>
    </row>
    <row r="8" spans="1:2" x14ac:dyDescent="0.3">
      <c r="A8" t="s">
        <v>43</v>
      </c>
      <c r="B8">
        <v>333728</v>
      </c>
    </row>
    <row r="9" spans="1:2" x14ac:dyDescent="0.3">
      <c r="A9" t="s">
        <v>44</v>
      </c>
      <c r="B9">
        <v>500000</v>
      </c>
    </row>
    <row r="10" spans="1:2" x14ac:dyDescent="0.3">
      <c r="A10" s="31" t="s">
        <v>45</v>
      </c>
      <c r="B10" s="31">
        <v>2230257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копия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Акмарал Арбагулова</cp:lastModifiedBy>
  <cp:lastPrinted>2023-12-07T07:11:59Z</cp:lastPrinted>
  <dcterms:created xsi:type="dcterms:W3CDTF">2021-01-28T05:20:39Z</dcterms:created>
  <dcterms:modified xsi:type="dcterms:W3CDTF">2023-12-14T06:30:58Z</dcterms:modified>
</cp:coreProperties>
</file>