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Desktop\МАНГИСТАУ!\Бекен\"/>
    </mc:Choice>
  </mc:AlternateContent>
  <xr:revisionPtr revIDLastSave="0" documentId="13_ncr:1_{B435ADAD-528D-45E1-AD21-5C3EB4FD2F7C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Лист1" sheetId="1" r:id="rId1"/>
  </sheets>
  <definedNames>
    <definedName name="_xlnm.Print_Area" localSheetId="0">Лист1!$A$1:$I$71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7" i="1" l="1"/>
  <c r="F35" i="1" l="1"/>
  <c r="F43" i="1"/>
  <c r="F42" i="1" s="1"/>
  <c r="F28" i="1"/>
  <c r="F45" i="1"/>
  <c r="F44" i="1" s="1"/>
  <c r="I46" i="1"/>
  <c r="F33" i="1"/>
  <c r="I33" i="1" s="1"/>
  <c r="F19" i="1"/>
  <c r="I19" i="1" s="1"/>
  <c r="F26" i="1"/>
  <c r="I26" i="1" s="1"/>
  <c r="F25" i="1"/>
  <c r="I25" i="1" s="1"/>
  <c r="F24" i="1"/>
  <c r="I24" i="1" s="1"/>
  <c r="F22" i="1"/>
  <c r="F21" i="1" s="1"/>
  <c r="I21" i="1" s="1"/>
  <c r="F18" i="1"/>
  <c r="I18" i="1" s="1"/>
  <c r="F17" i="1"/>
  <c r="I17" i="1" s="1"/>
  <c r="F16" i="1"/>
  <c r="F12" i="1"/>
  <c r="I12" i="1" s="1"/>
  <c r="F34" i="1" l="1"/>
  <c r="I44" i="1"/>
  <c r="I45" i="1"/>
  <c r="I28" i="1"/>
  <c r="I35" i="1"/>
  <c r="I22" i="1"/>
  <c r="I16" i="1"/>
  <c r="F23" i="1"/>
  <c r="I23" i="1" s="1"/>
  <c r="I34" i="1" l="1"/>
  <c r="F41" i="1"/>
  <c r="I41" i="1" s="1"/>
  <c r="F37" i="1"/>
  <c r="F36" i="1" s="1"/>
  <c r="E32" i="1"/>
  <c r="F32" i="1" s="1"/>
  <c r="I32" i="1" s="1"/>
  <c r="E31" i="1"/>
  <c r="F31" i="1" s="1"/>
  <c r="E39" i="1"/>
  <c r="F39" i="1" s="1"/>
  <c r="E40" i="1"/>
  <c r="F40" i="1" s="1"/>
  <c r="I40" i="1" s="1"/>
  <c r="F20" i="1"/>
  <c r="F14" i="1"/>
  <c r="I14" i="1" s="1"/>
  <c r="F13" i="1"/>
  <c r="I13" i="1" s="1"/>
  <c r="F30" i="1" l="1"/>
  <c r="F38" i="1"/>
  <c r="F29" i="1" s="1"/>
  <c r="F27" i="1" s="1"/>
  <c r="I31" i="1"/>
  <c r="I43" i="1"/>
  <c r="I36" i="1"/>
  <c r="I37" i="1"/>
  <c r="I20" i="1"/>
  <c r="F15" i="1"/>
  <c r="I15" i="1" s="1"/>
  <c r="I39" i="1"/>
  <c r="I38" i="1"/>
  <c r="F11" i="1"/>
  <c r="I42" i="1" l="1"/>
  <c r="I30" i="1"/>
  <c r="I11" i="1"/>
  <c r="F10" i="1"/>
  <c r="I10" i="1" s="1"/>
  <c r="F47" i="1" l="1"/>
  <c r="F52" i="1" s="1"/>
  <c r="I29" i="1"/>
  <c r="I27" i="1" l="1"/>
</calcChain>
</file>

<file path=xl/sharedStrings.xml><?xml version="1.0" encoding="utf-8"?>
<sst xmlns="http://schemas.openxmlformats.org/spreadsheetml/2006/main" count="90" uniqueCount="70">
  <si>
    <t xml:space="preserve">Смета расходов по реализации социального проекта </t>
  </si>
  <si>
    <t>№</t>
  </si>
  <si>
    <t>Статьи расходов</t>
  </si>
  <si>
    <t>Единица измерения</t>
  </si>
  <si>
    <t>Количество</t>
  </si>
  <si>
    <t>Стоимость, в тенге</t>
  </si>
  <si>
    <t>Всего, в тенге</t>
  </si>
  <si>
    <t>Источники финансирования</t>
  </si>
  <si>
    <t>Заявитель (софинансирование)</t>
  </si>
  <si>
    <t>Другие источники софинансирования</t>
  </si>
  <si>
    <t>Средства гранта</t>
  </si>
  <si>
    <t>Материально-техническое обеспечение:</t>
  </si>
  <si>
    <t>Прямые расходы:</t>
  </si>
  <si>
    <t>Итого:</t>
  </si>
  <si>
    <r>
      <t xml:space="preserve">С Приложением № </t>
    </r>
    <r>
      <rPr>
        <sz val="12"/>
        <color theme="1"/>
        <rFont val="Times New Roman"/>
        <family val="1"/>
        <charset val="204"/>
      </rPr>
      <t xml:space="preserve">2 ознакомлен и согласен: </t>
    </r>
  </si>
  <si>
    <t xml:space="preserve">                                                        М.П.</t>
  </si>
  <si>
    <t>«СОГЛАСОВАНО»</t>
  </si>
  <si>
    <t xml:space="preserve">НАО «Центр поддержки гражданских инициатив» </t>
  </si>
  <si>
    <t>Заработная плата, в том числе:</t>
  </si>
  <si>
    <t>Социальный налог и социальные отчисления</t>
  </si>
  <si>
    <t>Обязательное социальное медицинское страхование</t>
  </si>
  <si>
    <t>Банковские услуги</t>
  </si>
  <si>
    <t>Расходные материалы, приобретение товаров, необходимых для обслуживания и содержания основных средств и другие запасы, в том числе:</t>
  </si>
  <si>
    <t>Приобретение раздаточных материалов, в том числе:</t>
  </si>
  <si>
    <t>Расходы по оплате работ и услуг, оказываемых юридическими и физическими лицами, в том числе:</t>
  </si>
  <si>
    <t>Административные расходы:</t>
  </si>
  <si>
    <t>Руководитель проекта</t>
  </si>
  <si>
    <t>месяц</t>
  </si>
  <si>
    <t>Бухгалтер</t>
  </si>
  <si>
    <t>Канцелярские  товары</t>
  </si>
  <si>
    <t>шт</t>
  </si>
  <si>
    <t xml:space="preserve">Ноутбук </t>
  </si>
  <si>
    <t xml:space="preserve">МФУ HP </t>
  </si>
  <si>
    <t xml:space="preserve">Микрофоны </t>
  </si>
  <si>
    <t>день</t>
  </si>
  <si>
    <t>услуга</t>
  </si>
  <si>
    <t>Грантополучатель: Общественный фонд "Содружество молодых лидеров "Бекен"</t>
  </si>
  <si>
    <t>Сумма гранта:8 688 408</t>
  </si>
  <si>
    <t>Расходы на оплату услуг почты</t>
  </si>
  <si>
    <t>в том числе:</t>
  </si>
  <si>
    <t>Расходы на оплату услуг связи и интернета</t>
  </si>
  <si>
    <t>Расходы на на организацию стажировки, в том числе:</t>
  </si>
  <si>
    <t xml:space="preserve">Питание делегатов  (5 человек на 4дня/в день по 80$|38400тг) </t>
  </si>
  <si>
    <r>
      <t>Проживание делегатов  (</t>
    </r>
    <r>
      <rPr>
        <i/>
        <sz val="12"/>
        <color theme="1"/>
        <rFont val="Times New Roman"/>
        <family val="1"/>
        <charset val="204"/>
      </rPr>
      <t>5 человек на 4дня/в день по 80$|48100тг)</t>
    </r>
  </si>
  <si>
    <t>Авиабилеты (Актау-Бишкек-Актау)</t>
  </si>
  <si>
    <t>Расходы на организацию стажировкии, в том числе:</t>
  </si>
  <si>
    <t xml:space="preserve">Питание делегатов (5 человек на 4дня/в день по 80$|38400тг) </t>
  </si>
  <si>
    <r>
      <t>Проживание делегатов (</t>
    </r>
    <r>
      <rPr>
        <i/>
        <sz val="12"/>
        <color theme="1"/>
        <rFont val="Times New Roman"/>
        <family val="1"/>
        <charset val="204"/>
      </rPr>
      <t>5 человек на 4дня/в день по 80$|48100тг)</t>
    </r>
  </si>
  <si>
    <t>Авиабилеты (Актау-Тблиси-Актау)</t>
  </si>
  <si>
    <t>3 міндет. Тағылымдамаға қатысушыларға тағылымдамаға дайындық және одан өту кезеңдерінде ақпараттық және консультациялық қолдау көрсету</t>
  </si>
  <si>
    <t>1 міндет. Тағылдамаға қатысушы үміткерлерді анықтау, іріктеу, даярлау және оқыту</t>
  </si>
  <si>
    <t>2 міндет. Жастар ұйымдарының жетекшілері үшін ТМД елдеріндегі ҮЕҰ-ына және әлеуметтік кәсіпкерлік нысандарына тағылымдамалар ұйымдастыру</t>
  </si>
  <si>
    <t xml:space="preserve"> </t>
  </si>
  <si>
    <r>
      <t xml:space="preserve">4 Міндет. </t>
    </r>
    <r>
      <rPr>
        <b/>
        <sz val="12"/>
        <color theme="1"/>
        <rFont val="Times New Roman"/>
        <family val="1"/>
        <charset val="204"/>
      </rPr>
      <t>Өңірдегі мансаптық өсуге ынталы, кәсіби дағдылар мен басқарушылық құзыреттерді дамытудың жоғары деңгейіне ие қазіргі заманғы және тиімді жас көшбасшылардың пулын қалыптастыру</t>
    </r>
  </si>
  <si>
    <t xml:space="preserve">Услуги по изготовлению имиджевой продукции для участников </t>
  </si>
  <si>
    <t>Специалист по связям с общественностью</t>
  </si>
  <si>
    <t>Услуги по изготовлению видеороликов ( качестве Full HD,хранометраж не менее 1 минуты)</t>
  </si>
  <si>
    <t xml:space="preserve">Услуги по изготовлению имиджевой продукции  </t>
  </si>
  <si>
    <t>Услуги по изготовлению видеоролика ( качестве Full HD,хранометраж не менее 1 минуты)</t>
  </si>
  <si>
    <t xml:space="preserve">И.о Председателя Правления </t>
  </si>
  <si>
    <t>_______________Құрман Ғ.П.</t>
  </si>
  <si>
    <t xml:space="preserve">Заместитель Председателя  Правления </t>
  </si>
  <si>
    <t>_______________ Бисембиев Ж.О.</t>
  </si>
  <si>
    <t>Директор Департамента управления проектами</t>
  </si>
  <si>
    <t>_______________ Рашидов Е.Е.</t>
  </si>
  <si>
    <t xml:space="preserve">Менеджер Депратамента управления проектами </t>
  </si>
  <si>
    <t>_________________Байжиенова А.М.</t>
  </si>
  <si>
    <t xml:space="preserve"> Руководитель организации _________________  Манарбек Е.М.</t>
  </si>
  <si>
    <t>Приложение № 2 
к Договору о предоставлении гранта 
от «29» июля  2022  года №____</t>
  </si>
  <si>
    <t>Тема гранта: Стажировки в страны СНГ для лидеров молодежных организаций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</si>
</sst>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4F5F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horizontal="left" vertical="center" indent="15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0"/>
    </xf>
    <xf numFmtId="0" fontId="2" fillId="0" borderId="0" xfId="0" applyFont="1" applyAlignment="1">
      <alignment horizontal="left" vertical="center" wrapText="1" indent="10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 wrapText="1"/>
    </xf>
    <xf numFmtId="164" fontId="1" fillId="0" borderId="1" xfId="1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64" fontId="1" fillId="0" borderId="1" xfId="1" applyNumberFormat="1" applyFont="1" applyFill="1" applyBorder="1" applyAlignment="1">
      <alignment vertical="center"/>
    </xf>
    <xf numFmtId="0" fontId="1" fillId="0" borderId="1" xfId="0" applyFont="1" applyFill="1" applyBorder="1" applyAlignment="1"/>
    <xf numFmtId="0" fontId="1" fillId="0" borderId="1" xfId="0" applyFont="1" applyFill="1" applyBorder="1" applyAlignment="1">
      <alignment vertical="center"/>
    </xf>
    <xf numFmtId="0" fontId="5" fillId="0" borderId="1" xfId="0" applyFont="1" applyFill="1" applyBorder="1" applyAlignment="1"/>
    <xf numFmtId="0" fontId="1" fillId="0" borderId="4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/>
    </xf>
    <xf numFmtId="164" fontId="7" fillId="0" borderId="3" xfId="1" applyNumberFormat="1" applyFont="1" applyFill="1" applyBorder="1" applyAlignment="1">
      <alignment vertical="center"/>
    </xf>
    <xf numFmtId="164" fontId="7" fillId="0" borderId="4" xfId="1" applyNumberFormat="1" applyFont="1" applyFill="1" applyBorder="1" applyAlignment="1">
      <alignment vertical="center"/>
    </xf>
    <xf numFmtId="164" fontId="7" fillId="0" borderId="1" xfId="1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7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164" fontId="2" fillId="3" borderId="1" xfId="0" applyNumberFormat="1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/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" fontId="7" fillId="0" borderId="4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/>
    <xf numFmtId="0" fontId="2" fillId="4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2" fillId="4" borderId="1" xfId="1" applyNumberFormat="1" applyFont="1" applyFill="1" applyBorder="1" applyAlignment="1">
      <alignment horizontal="center" vertical="center"/>
    </xf>
    <xf numFmtId="164" fontId="2" fillId="4" borderId="1" xfId="0" applyNumberFormat="1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164" fontId="1" fillId="0" borderId="0" xfId="0" applyNumberFormat="1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1"/>
  <sheetViews>
    <sheetView tabSelected="1" view="pageBreakPreview" topLeftCell="A25" zoomScale="80" zoomScaleNormal="50" zoomScaleSheetLayoutView="80" workbookViewId="0">
      <selection activeCell="I47" sqref="I47"/>
    </sheetView>
  </sheetViews>
  <sheetFormatPr defaultColWidth="9.140625" defaultRowHeight="15.75" x14ac:dyDescent="0.25"/>
  <cols>
    <col min="1" max="1" width="5.85546875" style="7" customWidth="1"/>
    <col min="2" max="2" width="65.85546875" style="7" customWidth="1"/>
    <col min="3" max="3" width="17.42578125" style="7" customWidth="1"/>
    <col min="4" max="4" width="17.5703125" style="38" customWidth="1"/>
    <col min="5" max="5" width="18" style="7" customWidth="1"/>
    <col min="6" max="6" width="14.7109375" style="7" customWidth="1"/>
    <col min="7" max="7" width="17.28515625" style="7" customWidth="1"/>
    <col min="8" max="8" width="16.28515625" style="7" customWidth="1"/>
    <col min="9" max="9" width="14.85546875" style="9" customWidth="1"/>
    <col min="10" max="16384" width="9.140625" style="7"/>
  </cols>
  <sheetData>
    <row r="1" spans="1:9" ht="53.25" customHeight="1" x14ac:dyDescent="0.25">
      <c r="A1" s="56" t="s">
        <v>68</v>
      </c>
      <c r="B1" s="56"/>
      <c r="C1" s="56"/>
      <c r="D1" s="56"/>
      <c r="E1" s="56"/>
      <c r="F1" s="56"/>
      <c r="G1" s="56"/>
      <c r="H1" s="56"/>
      <c r="I1" s="56"/>
    </row>
    <row r="2" spans="1:9" x14ac:dyDescent="0.25">
      <c r="A2" s="1"/>
    </row>
    <row r="3" spans="1:9" x14ac:dyDescent="0.25">
      <c r="A3" s="57" t="s">
        <v>0</v>
      </c>
      <c r="B3" s="57"/>
      <c r="C3" s="57"/>
      <c r="D3" s="57"/>
      <c r="E3" s="57"/>
      <c r="F3" s="57"/>
      <c r="G3" s="57"/>
      <c r="H3" s="57"/>
      <c r="I3" s="57"/>
    </row>
    <row r="4" spans="1:9" x14ac:dyDescent="0.25">
      <c r="A4" s="2"/>
    </row>
    <row r="5" spans="1:9" x14ac:dyDescent="0.25">
      <c r="A5" s="58" t="s">
        <v>36</v>
      </c>
      <c r="B5" s="58"/>
      <c r="C5" s="58"/>
      <c r="D5" s="58"/>
      <c r="E5" s="58"/>
      <c r="F5" s="58"/>
      <c r="G5" s="58"/>
      <c r="H5" s="58"/>
      <c r="I5" s="58"/>
    </row>
    <row r="6" spans="1:9" x14ac:dyDescent="0.25">
      <c r="A6" s="58" t="s">
        <v>69</v>
      </c>
      <c r="B6" s="58"/>
      <c r="C6" s="58"/>
      <c r="D6" s="58"/>
      <c r="E6" s="58"/>
      <c r="F6" s="58"/>
      <c r="G6" s="58"/>
      <c r="H6" s="58"/>
      <c r="I6" s="58"/>
    </row>
    <row r="7" spans="1:9" x14ac:dyDescent="0.25">
      <c r="A7" s="59" t="s">
        <v>37</v>
      </c>
      <c r="B7" s="59"/>
      <c r="C7" s="59"/>
      <c r="D7" s="59"/>
      <c r="E7" s="59"/>
      <c r="F7" s="59"/>
      <c r="G7" s="59"/>
      <c r="H7" s="59"/>
      <c r="I7" s="59"/>
    </row>
    <row r="8" spans="1:9" ht="31.5" customHeight="1" x14ac:dyDescent="0.25">
      <c r="A8" s="55" t="s">
        <v>1</v>
      </c>
      <c r="B8" s="55" t="s">
        <v>2</v>
      </c>
      <c r="C8" s="55" t="s">
        <v>3</v>
      </c>
      <c r="D8" s="55" t="s">
        <v>4</v>
      </c>
      <c r="E8" s="55" t="s">
        <v>5</v>
      </c>
      <c r="F8" s="55" t="s">
        <v>6</v>
      </c>
      <c r="G8" s="55" t="s">
        <v>7</v>
      </c>
      <c r="H8" s="55"/>
      <c r="I8" s="55"/>
    </row>
    <row r="9" spans="1:9" ht="63" x14ac:dyDescent="0.25">
      <c r="A9" s="55"/>
      <c r="B9" s="55"/>
      <c r="C9" s="55"/>
      <c r="D9" s="55"/>
      <c r="E9" s="55"/>
      <c r="F9" s="55"/>
      <c r="G9" s="6" t="s">
        <v>8</v>
      </c>
      <c r="H9" s="6" t="s">
        <v>9</v>
      </c>
      <c r="I9" s="10" t="s">
        <v>10</v>
      </c>
    </row>
    <row r="10" spans="1:9" x14ac:dyDescent="0.25">
      <c r="A10" s="36">
        <v>1</v>
      </c>
      <c r="B10" s="34" t="s">
        <v>25</v>
      </c>
      <c r="C10" s="33"/>
      <c r="D10" s="39"/>
      <c r="E10" s="33"/>
      <c r="F10" s="35">
        <f>F11+F15</f>
        <v>1563408</v>
      </c>
      <c r="G10" s="33"/>
      <c r="H10" s="33"/>
      <c r="I10" s="35">
        <f>F10</f>
        <v>1563408</v>
      </c>
    </row>
    <row r="11" spans="1:9" x14ac:dyDescent="0.25">
      <c r="A11" s="33"/>
      <c r="B11" s="34" t="s">
        <v>18</v>
      </c>
      <c r="C11" s="33"/>
      <c r="D11" s="39"/>
      <c r="E11" s="33"/>
      <c r="F11" s="35">
        <f>SUM(F12:F14)</f>
        <v>1280000</v>
      </c>
      <c r="G11" s="33"/>
      <c r="H11" s="33"/>
      <c r="I11" s="35">
        <f t="shared" ref="I11:I46" si="0">F11</f>
        <v>1280000</v>
      </c>
    </row>
    <row r="12" spans="1:9" x14ac:dyDescent="0.25">
      <c r="A12" s="15"/>
      <c r="B12" s="15" t="s">
        <v>26</v>
      </c>
      <c r="C12" s="18" t="s">
        <v>27</v>
      </c>
      <c r="D12" s="28">
        <v>4</v>
      </c>
      <c r="E12" s="16">
        <v>140000</v>
      </c>
      <c r="F12" s="16">
        <f>D12*E12</f>
        <v>560000</v>
      </c>
      <c r="G12" s="16"/>
      <c r="H12" s="16"/>
      <c r="I12" s="11">
        <f t="shared" si="0"/>
        <v>560000</v>
      </c>
    </row>
    <row r="13" spans="1:9" x14ac:dyDescent="0.25">
      <c r="A13" s="15"/>
      <c r="B13" s="15" t="s">
        <v>55</v>
      </c>
      <c r="C13" s="18" t="s">
        <v>27</v>
      </c>
      <c r="D13" s="28">
        <v>4</v>
      </c>
      <c r="E13" s="16">
        <v>80000</v>
      </c>
      <c r="F13" s="16">
        <f t="shared" ref="F13" si="1">D13*E13</f>
        <v>320000</v>
      </c>
      <c r="G13" s="16"/>
      <c r="H13" s="16"/>
      <c r="I13" s="11">
        <f t="shared" si="0"/>
        <v>320000</v>
      </c>
    </row>
    <row r="14" spans="1:9" x14ac:dyDescent="0.25">
      <c r="A14" s="15"/>
      <c r="B14" s="15" t="s">
        <v>28</v>
      </c>
      <c r="C14" s="18" t="s">
        <v>27</v>
      </c>
      <c r="D14" s="28">
        <v>4</v>
      </c>
      <c r="E14" s="16">
        <v>100000</v>
      </c>
      <c r="F14" s="16">
        <f>D14*E14</f>
        <v>400000</v>
      </c>
      <c r="G14" s="16"/>
      <c r="H14" s="16"/>
      <c r="I14" s="11">
        <f t="shared" si="0"/>
        <v>400000</v>
      </c>
    </row>
    <row r="15" spans="1:9" x14ac:dyDescent="0.25">
      <c r="A15" s="15"/>
      <c r="B15" s="19" t="s">
        <v>39</v>
      </c>
      <c r="C15" s="17"/>
      <c r="D15" s="27"/>
      <c r="E15" s="17"/>
      <c r="F15" s="37">
        <f>SUM(F16:F21)</f>
        <v>283408</v>
      </c>
      <c r="G15" s="17"/>
      <c r="H15" s="17"/>
      <c r="I15" s="11">
        <f t="shared" si="0"/>
        <v>283408</v>
      </c>
    </row>
    <row r="16" spans="1:9" x14ac:dyDescent="0.25">
      <c r="A16" s="20"/>
      <c r="B16" s="20" t="s">
        <v>19</v>
      </c>
      <c r="C16" s="21" t="s">
        <v>27</v>
      </c>
      <c r="D16" s="40">
        <v>4</v>
      </c>
      <c r="E16" s="22">
        <v>26752</v>
      </c>
      <c r="F16" s="23">
        <f>E16*D16</f>
        <v>107008</v>
      </c>
      <c r="G16" s="20"/>
      <c r="H16" s="20"/>
      <c r="I16" s="11">
        <f t="shared" si="0"/>
        <v>107008</v>
      </c>
    </row>
    <row r="17" spans="1:9" x14ac:dyDescent="0.25">
      <c r="A17" s="15"/>
      <c r="B17" s="15" t="s">
        <v>20</v>
      </c>
      <c r="C17" s="18" t="s">
        <v>27</v>
      </c>
      <c r="D17" s="41">
        <v>4</v>
      </c>
      <c r="E17" s="24">
        <v>9600</v>
      </c>
      <c r="F17" s="24">
        <f>E17*D17</f>
        <v>38400</v>
      </c>
      <c r="G17" s="15"/>
      <c r="H17" s="15"/>
      <c r="I17" s="11">
        <f t="shared" si="0"/>
        <v>38400</v>
      </c>
    </row>
    <row r="18" spans="1:9" x14ac:dyDescent="0.25">
      <c r="A18" s="15"/>
      <c r="B18" s="15" t="s">
        <v>21</v>
      </c>
      <c r="C18" s="18" t="s">
        <v>27</v>
      </c>
      <c r="D18" s="41">
        <v>1</v>
      </c>
      <c r="E18" s="24">
        <v>51840</v>
      </c>
      <c r="F18" s="24">
        <f>D18*E18</f>
        <v>51840</v>
      </c>
      <c r="G18" s="15"/>
      <c r="H18" s="15"/>
      <c r="I18" s="11">
        <f t="shared" si="0"/>
        <v>51840</v>
      </c>
    </row>
    <row r="19" spans="1:9" x14ac:dyDescent="0.25">
      <c r="A19" s="25"/>
      <c r="B19" s="17" t="s">
        <v>40</v>
      </c>
      <c r="C19" s="17" t="s">
        <v>27</v>
      </c>
      <c r="D19" s="27">
        <v>4</v>
      </c>
      <c r="E19" s="43">
        <v>4500</v>
      </c>
      <c r="F19" s="24">
        <f>E19*D19</f>
        <v>18000</v>
      </c>
      <c r="G19" s="17"/>
      <c r="H19" s="17"/>
      <c r="I19" s="11">
        <f t="shared" si="0"/>
        <v>18000</v>
      </c>
    </row>
    <row r="20" spans="1:9" x14ac:dyDescent="0.25">
      <c r="A20" s="15"/>
      <c r="B20" s="15" t="s">
        <v>38</v>
      </c>
      <c r="C20" s="18" t="s">
        <v>27</v>
      </c>
      <c r="D20" s="28">
        <v>1</v>
      </c>
      <c r="E20" s="16">
        <v>30000</v>
      </c>
      <c r="F20" s="16">
        <f t="shared" ref="F20" si="2">D20*E20</f>
        <v>30000</v>
      </c>
      <c r="G20" s="15"/>
      <c r="H20" s="15"/>
      <c r="I20" s="11">
        <f t="shared" si="0"/>
        <v>30000</v>
      </c>
    </row>
    <row r="21" spans="1:9" ht="47.25" x14ac:dyDescent="0.25">
      <c r="A21" s="15"/>
      <c r="B21" s="14" t="s">
        <v>22</v>
      </c>
      <c r="C21" s="15"/>
      <c r="D21" s="25"/>
      <c r="E21" s="15"/>
      <c r="F21" s="11">
        <f>F22</f>
        <v>38160</v>
      </c>
      <c r="G21" s="15"/>
      <c r="H21" s="15"/>
      <c r="I21" s="11">
        <f t="shared" si="0"/>
        <v>38160</v>
      </c>
    </row>
    <row r="22" spans="1:9" x14ac:dyDescent="0.25">
      <c r="A22" s="15"/>
      <c r="B22" s="26" t="s">
        <v>29</v>
      </c>
      <c r="C22" s="27" t="s">
        <v>27</v>
      </c>
      <c r="D22" s="28">
        <v>4</v>
      </c>
      <c r="E22" s="12">
        <v>9540</v>
      </c>
      <c r="F22" s="12">
        <f>D22*E22</f>
        <v>38160</v>
      </c>
      <c r="G22" s="15"/>
      <c r="H22" s="15"/>
      <c r="I22" s="11">
        <f t="shared" si="0"/>
        <v>38160</v>
      </c>
    </row>
    <row r="23" spans="1:9" x14ac:dyDescent="0.25">
      <c r="A23" s="10">
        <v>2</v>
      </c>
      <c r="B23" s="14" t="s">
        <v>11</v>
      </c>
      <c r="C23" s="15"/>
      <c r="D23" s="25"/>
      <c r="E23" s="15"/>
      <c r="F23" s="11">
        <f>SUM(F24:F26)</f>
        <v>750000</v>
      </c>
      <c r="G23" s="15"/>
      <c r="H23" s="15"/>
      <c r="I23" s="11">
        <f t="shared" si="0"/>
        <v>750000</v>
      </c>
    </row>
    <row r="24" spans="1:9" x14ac:dyDescent="0.25">
      <c r="A24" s="15"/>
      <c r="B24" s="26" t="s">
        <v>31</v>
      </c>
      <c r="C24" s="27" t="s">
        <v>30</v>
      </c>
      <c r="D24" s="28">
        <v>1</v>
      </c>
      <c r="E24" s="12">
        <v>350000</v>
      </c>
      <c r="F24" s="12">
        <f>E24*D24</f>
        <v>350000</v>
      </c>
      <c r="G24" s="15"/>
      <c r="H24" s="15"/>
      <c r="I24" s="11">
        <f t="shared" si="0"/>
        <v>350000</v>
      </c>
    </row>
    <row r="25" spans="1:9" x14ac:dyDescent="0.25">
      <c r="A25" s="15"/>
      <c r="B25" s="26" t="s">
        <v>32</v>
      </c>
      <c r="C25" s="27" t="s">
        <v>30</v>
      </c>
      <c r="D25" s="28">
        <v>1</v>
      </c>
      <c r="E25" s="12">
        <v>150000</v>
      </c>
      <c r="F25" s="12">
        <f>E25</f>
        <v>150000</v>
      </c>
      <c r="G25" s="15"/>
      <c r="H25" s="15"/>
      <c r="I25" s="11">
        <f t="shared" si="0"/>
        <v>150000</v>
      </c>
    </row>
    <row r="26" spans="1:9" x14ac:dyDescent="0.25">
      <c r="A26" s="15"/>
      <c r="B26" s="26" t="s">
        <v>33</v>
      </c>
      <c r="C26" s="27" t="s">
        <v>30</v>
      </c>
      <c r="D26" s="28">
        <v>5</v>
      </c>
      <c r="E26" s="12">
        <v>50000</v>
      </c>
      <c r="F26" s="12">
        <f>E26*D26</f>
        <v>250000</v>
      </c>
      <c r="G26" s="15"/>
      <c r="H26" s="15"/>
      <c r="I26" s="11">
        <f t="shared" si="0"/>
        <v>250000</v>
      </c>
    </row>
    <row r="27" spans="1:9" x14ac:dyDescent="0.25">
      <c r="A27" s="46">
        <v>3</v>
      </c>
      <c r="B27" s="44" t="s">
        <v>12</v>
      </c>
      <c r="C27" s="47" t="s">
        <v>52</v>
      </c>
      <c r="D27" s="48"/>
      <c r="E27" s="47"/>
      <c r="F27" s="49">
        <f>F29+F44+F46+F28</f>
        <v>6375000</v>
      </c>
      <c r="G27" s="47"/>
      <c r="H27" s="47"/>
      <c r="I27" s="50">
        <f t="shared" si="0"/>
        <v>6375000</v>
      </c>
    </row>
    <row r="28" spans="1:9" ht="31.5" x14ac:dyDescent="0.25">
      <c r="A28" s="29">
        <v>4</v>
      </c>
      <c r="B28" s="30" t="s">
        <v>50</v>
      </c>
      <c r="C28" s="31"/>
      <c r="D28" s="42"/>
      <c r="E28" s="31"/>
      <c r="F28" s="31">
        <f>-H28:H29</f>
        <v>0</v>
      </c>
      <c r="G28" s="31"/>
      <c r="H28" s="31"/>
      <c r="I28" s="35">
        <f t="shared" si="0"/>
        <v>0</v>
      </c>
    </row>
    <row r="29" spans="1:9" ht="47.25" x14ac:dyDescent="0.25">
      <c r="A29" s="29">
        <v>5</v>
      </c>
      <c r="B29" s="30" t="s">
        <v>51</v>
      </c>
      <c r="C29" s="31"/>
      <c r="D29" s="42"/>
      <c r="E29" s="31"/>
      <c r="F29" s="49">
        <f>F30+F34+F36+F38+F42</f>
        <v>6295000</v>
      </c>
      <c r="G29" s="31"/>
      <c r="H29" s="31"/>
      <c r="I29" s="35">
        <f t="shared" si="0"/>
        <v>6295000</v>
      </c>
    </row>
    <row r="30" spans="1:9" x14ac:dyDescent="0.25">
      <c r="A30" s="15"/>
      <c r="B30" s="14" t="s">
        <v>41</v>
      </c>
      <c r="C30" s="15"/>
      <c r="D30" s="25"/>
      <c r="E30" s="15"/>
      <c r="F30" s="14">
        <f>SUM(F31:F33)</f>
        <v>2747500</v>
      </c>
      <c r="G30" s="15"/>
      <c r="H30" s="15"/>
      <c r="I30" s="11">
        <f t="shared" si="0"/>
        <v>2747500</v>
      </c>
    </row>
    <row r="31" spans="1:9" x14ac:dyDescent="0.25">
      <c r="A31" s="15"/>
      <c r="B31" s="15" t="s">
        <v>42</v>
      </c>
      <c r="C31" s="25" t="s">
        <v>34</v>
      </c>
      <c r="D31" s="25">
        <v>4</v>
      </c>
      <c r="E31" s="15">
        <f>38400*5</f>
        <v>192000</v>
      </c>
      <c r="F31" s="15">
        <f>E31*D31</f>
        <v>768000</v>
      </c>
      <c r="G31" s="15"/>
      <c r="H31" s="15"/>
      <c r="I31" s="11">
        <f t="shared" si="0"/>
        <v>768000</v>
      </c>
    </row>
    <row r="32" spans="1:9" ht="31.5" x14ac:dyDescent="0.25">
      <c r="A32" s="15"/>
      <c r="B32" s="15" t="s">
        <v>43</v>
      </c>
      <c r="C32" s="25" t="s">
        <v>34</v>
      </c>
      <c r="D32" s="25">
        <v>4</v>
      </c>
      <c r="E32" s="15">
        <f>48100*5</f>
        <v>240500</v>
      </c>
      <c r="F32" s="15">
        <f>E32*D32</f>
        <v>962000</v>
      </c>
      <c r="G32" s="15"/>
      <c r="H32" s="15"/>
      <c r="I32" s="11">
        <f t="shared" si="0"/>
        <v>962000</v>
      </c>
    </row>
    <row r="33" spans="1:9" x14ac:dyDescent="0.25">
      <c r="A33" s="15"/>
      <c r="B33" s="15" t="s">
        <v>44</v>
      </c>
      <c r="C33" s="25" t="s">
        <v>35</v>
      </c>
      <c r="D33" s="25">
        <v>5</v>
      </c>
      <c r="E33" s="15">
        <v>203500</v>
      </c>
      <c r="F33" s="15">
        <f>E33*D33</f>
        <v>1017500</v>
      </c>
      <c r="G33" s="15"/>
      <c r="H33" s="15"/>
      <c r="I33" s="11">
        <f t="shared" si="0"/>
        <v>1017500</v>
      </c>
    </row>
    <row r="34" spans="1:9" x14ac:dyDescent="0.25">
      <c r="A34" s="15"/>
      <c r="B34" s="14" t="s">
        <v>23</v>
      </c>
      <c r="C34" s="15"/>
      <c r="D34" s="25"/>
      <c r="E34" s="15"/>
      <c r="F34" s="52">
        <f>F35</f>
        <v>170000</v>
      </c>
      <c r="G34" s="15"/>
      <c r="H34" s="15"/>
      <c r="I34" s="11">
        <f t="shared" si="0"/>
        <v>170000</v>
      </c>
    </row>
    <row r="35" spans="1:9" x14ac:dyDescent="0.25">
      <c r="A35" s="15"/>
      <c r="B35" s="15" t="s">
        <v>57</v>
      </c>
      <c r="C35" s="25" t="s">
        <v>30</v>
      </c>
      <c r="D35" s="25">
        <v>5</v>
      </c>
      <c r="E35" s="51">
        <v>34000</v>
      </c>
      <c r="F35" s="51">
        <f>E35*D35</f>
        <v>170000</v>
      </c>
      <c r="G35" s="15"/>
      <c r="H35" s="15"/>
      <c r="I35" s="11">
        <f t="shared" si="0"/>
        <v>170000</v>
      </c>
    </row>
    <row r="36" spans="1:9" ht="31.5" x14ac:dyDescent="0.25">
      <c r="A36" s="15"/>
      <c r="B36" s="14" t="s">
        <v>24</v>
      </c>
      <c r="C36" s="15"/>
      <c r="D36" s="25"/>
      <c r="E36" s="15"/>
      <c r="F36" s="14">
        <f>SUM(F37:F37)</f>
        <v>160000</v>
      </c>
      <c r="G36" s="15"/>
      <c r="H36" s="15"/>
      <c r="I36" s="11">
        <f t="shared" si="0"/>
        <v>160000</v>
      </c>
    </row>
    <row r="37" spans="1:9" ht="31.5" x14ac:dyDescent="0.25">
      <c r="A37" s="15"/>
      <c r="B37" s="15" t="s">
        <v>58</v>
      </c>
      <c r="C37" s="25" t="s">
        <v>35</v>
      </c>
      <c r="D37" s="25">
        <v>2</v>
      </c>
      <c r="E37" s="15">
        <v>80000</v>
      </c>
      <c r="F37" s="15">
        <f>E37*D37</f>
        <v>160000</v>
      </c>
      <c r="G37" s="15"/>
      <c r="H37" s="15"/>
      <c r="I37" s="11">
        <f t="shared" si="0"/>
        <v>160000</v>
      </c>
    </row>
    <row r="38" spans="1:9" x14ac:dyDescent="0.25">
      <c r="A38" s="15"/>
      <c r="B38" s="14" t="s">
        <v>45</v>
      </c>
      <c r="C38" s="15"/>
      <c r="D38" s="25"/>
      <c r="E38" s="15"/>
      <c r="F38" s="14">
        <f>SUM(F39:F41)</f>
        <v>3047500</v>
      </c>
      <c r="G38" s="15"/>
      <c r="H38" s="15"/>
      <c r="I38" s="11">
        <f t="shared" si="0"/>
        <v>3047500</v>
      </c>
    </row>
    <row r="39" spans="1:9" x14ac:dyDescent="0.25">
      <c r="A39" s="15"/>
      <c r="B39" s="15" t="s">
        <v>46</v>
      </c>
      <c r="C39" s="25" t="s">
        <v>34</v>
      </c>
      <c r="D39" s="25">
        <v>4</v>
      </c>
      <c r="E39" s="15">
        <f>38400*5</f>
        <v>192000</v>
      </c>
      <c r="F39" s="15">
        <f>E39*D39</f>
        <v>768000</v>
      </c>
      <c r="G39" s="15"/>
      <c r="H39" s="15"/>
      <c r="I39" s="11">
        <f t="shared" si="0"/>
        <v>768000</v>
      </c>
    </row>
    <row r="40" spans="1:9" ht="31.5" x14ac:dyDescent="0.25">
      <c r="A40" s="15"/>
      <c r="B40" s="15" t="s">
        <v>47</v>
      </c>
      <c r="C40" s="25" t="s">
        <v>34</v>
      </c>
      <c r="D40" s="25">
        <v>4</v>
      </c>
      <c r="E40" s="15">
        <f>48100*5</f>
        <v>240500</v>
      </c>
      <c r="F40" s="15">
        <f>E40*D40</f>
        <v>962000</v>
      </c>
      <c r="G40" s="15"/>
      <c r="H40" s="15"/>
      <c r="I40" s="11">
        <f t="shared" si="0"/>
        <v>962000</v>
      </c>
    </row>
    <row r="41" spans="1:9" x14ac:dyDescent="0.25">
      <c r="A41" s="15"/>
      <c r="B41" s="15" t="s">
        <v>48</v>
      </c>
      <c r="C41" s="25" t="s">
        <v>35</v>
      </c>
      <c r="D41" s="25">
        <v>5</v>
      </c>
      <c r="E41" s="15">
        <v>263500</v>
      </c>
      <c r="F41" s="15">
        <f>E41*D41</f>
        <v>1317500</v>
      </c>
      <c r="G41" s="15"/>
      <c r="H41" s="15"/>
      <c r="I41" s="11">
        <f t="shared" si="0"/>
        <v>1317500</v>
      </c>
    </row>
    <row r="42" spans="1:9" x14ac:dyDescent="0.25">
      <c r="A42" s="15"/>
      <c r="B42" s="14" t="s">
        <v>23</v>
      </c>
      <c r="C42" s="15"/>
      <c r="D42" s="25"/>
      <c r="E42" s="15"/>
      <c r="F42" s="14">
        <f>F43</f>
        <v>170000</v>
      </c>
      <c r="G42" s="15"/>
      <c r="H42" s="15"/>
      <c r="I42" s="11">
        <f t="shared" si="0"/>
        <v>170000</v>
      </c>
    </row>
    <row r="43" spans="1:9" x14ac:dyDescent="0.25">
      <c r="A43" s="15"/>
      <c r="B43" s="15" t="s">
        <v>54</v>
      </c>
      <c r="C43" s="25" t="s">
        <v>30</v>
      </c>
      <c r="D43" s="25">
        <v>5</v>
      </c>
      <c r="E43" s="51">
        <v>34000</v>
      </c>
      <c r="F43" s="15">
        <f>E43*D43</f>
        <v>170000</v>
      </c>
      <c r="G43" s="15"/>
      <c r="H43" s="15"/>
      <c r="I43" s="11">
        <f t="shared" si="0"/>
        <v>170000</v>
      </c>
    </row>
    <row r="44" spans="1:9" ht="60.6" customHeight="1" x14ac:dyDescent="0.25">
      <c r="A44" s="29">
        <v>6</v>
      </c>
      <c r="B44" s="32" t="s">
        <v>49</v>
      </c>
      <c r="C44" s="29"/>
      <c r="D44" s="29"/>
      <c r="E44" s="34"/>
      <c r="F44" s="34">
        <f>F45</f>
        <v>80000</v>
      </c>
      <c r="G44" s="29"/>
      <c r="H44" s="29"/>
      <c r="I44" s="35">
        <f t="shared" si="0"/>
        <v>80000</v>
      </c>
    </row>
    <row r="45" spans="1:9" ht="36" customHeight="1" x14ac:dyDescent="0.25">
      <c r="A45" s="15"/>
      <c r="B45" s="15" t="s">
        <v>56</v>
      </c>
      <c r="C45" s="45" t="s">
        <v>35</v>
      </c>
      <c r="D45" s="45">
        <v>1</v>
      </c>
      <c r="E45" s="15">
        <v>80000</v>
      </c>
      <c r="F45" s="15">
        <f>E45*D45</f>
        <v>80000</v>
      </c>
      <c r="G45" s="45"/>
      <c r="H45" s="45"/>
      <c r="I45" s="13">
        <f>F45</f>
        <v>80000</v>
      </c>
    </row>
    <row r="46" spans="1:9" ht="68.45" customHeight="1" x14ac:dyDescent="0.25">
      <c r="A46" s="29">
        <v>7</v>
      </c>
      <c r="B46" s="32" t="s">
        <v>53</v>
      </c>
      <c r="C46" s="29"/>
      <c r="D46" s="29"/>
      <c r="E46" s="34"/>
      <c r="F46" s="34">
        <v>0</v>
      </c>
      <c r="G46" s="29"/>
      <c r="H46" s="29"/>
      <c r="I46" s="35">
        <f t="shared" si="0"/>
        <v>0</v>
      </c>
    </row>
    <row r="47" spans="1:9" x14ac:dyDescent="0.25">
      <c r="A47" s="33"/>
      <c r="B47" s="34" t="s">
        <v>13</v>
      </c>
      <c r="C47" s="33"/>
      <c r="D47" s="39"/>
      <c r="E47" s="33"/>
      <c r="F47" s="35">
        <f>F23+F27++F10</f>
        <v>8688408</v>
      </c>
      <c r="G47" s="33"/>
      <c r="H47" s="33"/>
      <c r="I47" s="35">
        <f>F47</f>
        <v>8688408</v>
      </c>
    </row>
    <row r="48" spans="1:9" x14ac:dyDescent="0.25">
      <c r="A48" s="60" t="s">
        <v>14</v>
      </c>
      <c r="B48" s="60"/>
      <c r="C48" s="60"/>
      <c r="D48" s="60"/>
      <c r="E48" s="60"/>
      <c r="F48" s="60"/>
      <c r="G48" s="60"/>
      <c r="H48" s="60"/>
      <c r="I48" s="60"/>
    </row>
    <row r="49" spans="1:9" x14ac:dyDescent="0.25">
      <c r="A49" s="58" t="s">
        <v>36</v>
      </c>
      <c r="B49" s="58"/>
      <c r="C49" s="58"/>
      <c r="D49" s="58"/>
      <c r="E49" s="58"/>
      <c r="F49" s="58"/>
      <c r="G49" s="58"/>
      <c r="H49" s="58"/>
      <c r="I49" s="58"/>
    </row>
    <row r="50" spans="1:9" x14ac:dyDescent="0.25">
      <c r="A50" s="4"/>
    </row>
    <row r="51" spans="1:9" x14ac:dyDescent="0.25">
      <c r="A51" s="61" t="s">
        <v>67</v>
      </c>
      <c r="B51" s="61"/>
      <c r="C51" s="61"/>
      <c r="D51" s="61"/>
      <c r="E51" s="61"/>
      <c r="F51" s="61"/>
      <c r="G51" s="61"/>
      <c r="H51" s="61"/>
      <c r="I51" s="61"/>
    </row>
    <row r="52" spans="1:9" ht="78.75" x14ac:dyDescent="0.25">
      <c r="A52" s="5" t="s">
        <v>15</v>
      </c>
      <c r="F52" s="53">
        <f>8688408-F47</f>
        <v>0</v>
      </c>
    </row>
    <row r="53" spans="1:9" x14ac:dyDescent="0.25">
      <c r="A53" s="58" t="s">
        <v>16</v>
      </c>
      <c r="B53" s="58"/>
      <c r="C53" s="58"/>
      <c r="D53" s="58"/>
      <c r="E53" s="58"/>
      <c r="F53" s="58"/>
      <c r="G53" s="58"/>
      <c r="H53" s="58"/>
      <c r="I53" s="58"/>
    </row>
    <row r="54" spans="1:9" x14ac:dyDescent="0.25">
      <c r="D54" s="7"/>
      <c r="I54" s="7"/>
    </row>
    <row r="55" spans="1:9" x14ac:dyDescent="0.25">
      <c r="A55" s="58" t="s">
        <v>17</v>
      </c>
      <c r="B55" s="58"/>
      <c r="C55" s="58"/>
      <c r="D55" s="58"/>
      <c r="E55" s="58"/>
      <c r="F55" s="58"/>
      <c r="G55" s="58"/>
      <c r="H55" s="58"/>
      <c r="I55" s="58"/>
    </row>
    <row r="56" spans="1:9" x14ac:dyDescent="0.25">
      <c r="A56" s="3"/>
      <c r="D56" s="7"/>
      <c r="I56" s="7"/>
    </row>
    <row r="57" spans="1:9" x14ac:dyDescent="0.25">
      <c r="A57" s="3" t="s">
        <v>59</v>
      </c>
      <c r="D57" s="7"/>
      <c r="I57" s="7"/>
    </row>
    <row r="58" spans="1:9" x14ac:dyDescent="0.25">
      <c r="A58" s="3"/>
      <c r="D58" s="7"/>
      <c r="I58" s="7"/>
    </row>
    <row r="59" spans="1:9" x14ac:dyDescent="0.25">
      <c r="A59" s="3" t="s">
        <v>60</v>
      </c>
      <c r="D59" s="7"/>
      <c r="I59" s="7"/>
    </row>
    <row r="60" spans="1:9" x14ac:dyDescent="0.25">
      <c r="A60" s="3"/>
      <c r="D60" s="7"/>
      <c r="I60" s="7"/>
    </row>
    <row r="61" spans="1:9" x14ac:dyDescent="0.25">
      <c r="A61" s="3" t="s">
        <v>61</v>
      </c>
      <c r="D61" s="7"/>
      <c r="I61" s="7"/>
    </row>
    <row r="62" spans="1:9" x14ac:dyDescent="0.25">
      <c r="A62" s="3"/>
      <c r="D62" s="7"/>
      <c r="I62" s="7"/>
    </row>
    <row r="63" spans="1:9" x14ac:dyDescent="0.25">
      <c r="A63" s="3" t="s">
        <v>62</v>
      </c>
      <c r="D63" s="7"/>
      <c r="I63" s="7"/>
    </row>
    <row r="64" spans="1:9" x14ac:dyDescent="0.25">
      <c r="A64" s="3"/>
      <c r="D64" s="7"/>
      <c r="I64" s="7"/>
    </row>
    <row r="65" spans="1:9" x14ac:dyDescent="0.25">
      <c r="A65" s="3" t="s">
        <v>63</v>
      </c>
      <c r="D65" s="7"/>
      <c r="I65" s="7"/>
    </row>
    <row r="66" spans="1:9" x14ac:dyDescent="0.25">
      <c r="A66" s="3"/>
      <c r="D66" s="7"/>
      <c r="I66" s="7"/>
    </row>
    <row r="67" spans="1:9" x14ac:dyDescent="0.25">
      <c r="A67" s="3" t="s">
        <v>64</v>
      </c>
      <c r="D67" s="7"/>
      <c r="I67" s="7"/>
    </row>
    <row r="68" spans="1:9" x14ac:dyDescent="0.25">
      <c r="A68" s="3"/>
      <c r="D68" s="7"/>
      <c r="I68" s="7"/>
    </row>
    <row r="69" spans="1:9" x14ac:dyDescent="0.25">
      <c r="A69" s="3" t="s">
        <v>65</v>
      </c>
      <c r="D69" s="7"/>
      <c r="I69" s="7"/>
    </row>
    <row r="70" spans="1:9" x14ac:dyDescent="0.25">
      <c r="A70" s="8"/>
      <c r="D70" s="7"/>
      <c r="I70" s="7"/>
    </row>
    <row r="71" spans="1:9" x14ac:dyDescent="0.25">
      <c r="A71" s="54" t="s">
        <v>66</v>
      </c>
      <c r="D71" s="7"/>
      <c r="I71" s="7"/>
    </row>
  </sheetData>
  <mergeCells count="17">
    <mergeCell ref="A48:I48"/>
    <mergeCell ref="A49:I49"/>
    <mergeCell ref="A51:I51"/>
    <mergeCell ref="A53:I53"/>
    <mergeCell ref="A55:I55"/>
    <mergeCell ref="A8:A9"/>
    <mergeCell ref="G8:I8"/>
    <mergeCell ref="A1:I1"/>
    <mergeCell ref="A3:I3"/>
    <mergeCell ref="A5:I5"/>
    <mergeCell ref="A6:I6"/>
    <mergeCell ref="A7:I7"/>
    <mergeCell ref="B8:B9"/>
    <mergeCell ref="C8:C9"/>
    <mergeCell ref="D8:D9"/>
    <mergeCell ref="E8:E9"/>
    <mergeCell ref="F8:F9"/>
  </mergeCells>
  <pageMargins left="0.7" right="0.7" top="0.75" bottom="0.75" header="0.3" footer="0.3"/>
  <pageSetup paperSize="9" scale="4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2022-08-22T04:31:23Z</cp:lastPrinted>
  <dcterms:created xsi:type="dcterms:W3CDTF">2021-01-27T10:48:44Z</dcterms:created>
  <dcterms:modified xsi:type="dcterms:W3CDTF">2022-09-05T10:48:45Z</dcterms:modified>
</cp:coreProperties>
</file>