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роекты 2022\Мангистау культура\«Ақтау қалалық суретшілер одағы» қоғамдық бірлестігінен\Деталка смета\"/>
    </mc:Choice>
  </mc:AlternateContent>
  <xr:revisionPtr revIDLastSave="0" documentId="13_ncr:1_{39E27261-EB8E-4CEE-A942-AF4BB6DAF9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Лист1!$A$1:$I$104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I76" i="1" s="1"/>
  <c r="F75" i="1"/>
  <c r="I75" i="1" s="1"/>
  <c r="F73" i="1" l="1"/>
  <c r="E72" i="1"/>
  <c r="F72" i="1" s="1"/>
  <c r="I72" i="1" s="1"/>
  <c r="E71" i="1"/>
  <c r="F71" i="1" s="1"/>
  <c r="I71" i="1" s="1"/>
  <c r="I73" i="1" l="1"/>
  <c r="F70" i="1"/>
  <c r="I15" i="1"/>
  <c r="F56" i="1"/>
  <c r="F55" i="1"/>
  <c r="I55" i="1" s="1"/>
  <c r="F54" i="1"/>
  <c r="I54" i="1" s="1"/>
  <c r="F53" i="1"/>
  <c r="I53" i="1" s="1"/>
  <c r="F58" i="1"/>
  <c r="F59" i="1"/>
  <c r="F60" i="1"/>
  <c r="I60" i="1" s="1"/>
  <c r="F61" i="1"/>
  <c r="I61" i="1" s="1"/>
  <c r="F51" i="1"/>
  <c r="I51" i="1" s="1"/>
  <c r="F50" i="1"/>
  <c r="I50" i="1" s="1"/>
  <c r="F49" i="1"/>
  <c r="I49" i="1" s="1"/>
  <c r="F48" i="1"/>
  <c r="I48" i="1" s="1"/>
  <c r="F47" i="1"/>
  <c r="I47" i="1" s="1"/>
  <c r="F45" i="1"/>
  <c r="I45" i="1" s="1"/>
  <c r="F41" i="1"/>
  <c r="F40" i="1"/>
  <c r="F36" i="1"/>
  <c r="I36" i="1" s="1"/>
  <c r="I41" i="1" l="1"/>
  <c r="I70" i="1"/>
  <c r="I59" i="1"/>
  <c r="I56" i="1"/>
  <c r="F52" i="1"/>
  <c r="I52" i="1" s="1"/>
  <c r="I40" i="1"/>
  <c r="I58" i="1"/>
  <c r="F46" i="1"/>
  <c r="I46" i="1" s="1"/>
  <c r="F35" i="1"/>
  <c r="I35" i="1" s="1"/>
  <c r="F34" i="1"/>
  <c r="I34" i="1" s="1"/>
  <c r="F33" i="1"/>
  <c r="I33" i="1" s="1"/>
  <c r="F32" i="1"/>
  <c r="F31" i="1"/>
  <c r="F29" i="1"/>
  <c r="I29" i="1" s="1"/>
  <c r="F27" i="1"/>
  <c r="I31" i="1" l="1"/>
  <c r="F30" i="1"/>
  <c r="I32" i="1"/>
  <c r="I27" i="1"/>
  <c r="F16" i="1"/>
  <c r="I16" i="1" s="1"/>
  <c r="F21" i="1"/>
  <c r="I21" i="1" s="1"/>
  <c r="I30" i="1" l="1"/>
  <c r="F19" i="1"/>
  <c r="I19" i="1" s="1"/>
  <c r="F18" i="1"/>
  <c r="I18" i="1" s="1"/>
  <c r="F17" i="1"/>
  <c r="I17" i="1" s="1"/>
  <c r="F67" i="1"/>
  <c r="I67" i="1" s="1"/>
  <c r="F66" i="1"/>
  <c r="I66" i="1" s="1"/>
  <c r="F65" i="1"/>
  <c r="I65" i="1" s="1"/>
  <c r="F64" i="1"/>
  <c r="I64" i="1" s="1"/>
  <c r="F63" i="1"/>
  <c r="I63" i="1" s="1"/>
  <c r="F62" i="1" l="1"/>
  <c r="F57" i="1" s="1"/>
  <c r="F20" i="1"/>
  <c r="I20" i="1" s="1"/>
  <c r="F74" i="1"/>
  <c r="F24" i="1"/>
  <c r="I24" i="1" s="1"/>
  <c r="F23" i="1"/>
  <c r="I23" i="1" l="1"/>
  <c r="F22" i="1"/>
  <c r="I74" i="1"/>
  <c r="I62" i="1"/>
  <c r="I57" i="1"/>
  <c r="F77" i="1"/>
  <c r="F69" i="1"/>
  <c r="F44" i="1"/>
  <c r="F43" i="1"/>
  <c r="F39" i="1"/>
  <c r="I39" i="1" s="1"/>
  <c r="F38" i="1"/>
  <c r="F28" i="1"/>
  <c r="F26" i="1" s="1"/>
  <c r="I77" i="1" l="1"/>
  <c r="F68" i="1"/>
  <c r="F37" i="1"/>
  <c r="F25" i="1" s="1"/>
  <c r="I44" i="1"/>
  <c r="F42" i="1"/>
  <c r="I22" i="1"/>
  <c r="I68" i="1"/>
  <c r="I28" i="1"/>
  <c r="I38" i="1"/>
  <c r="I69" i="1"/>
  <c r="I42" i="1"/>
  <c r="I43" i="1"/>
  <c r="F14" i="1"/>
  <c r="I14" i="1" s="1"/>
  <c r="F13" i="1"/>
  <c r="I13" i="1" s="1"/>
  <c r="F12" i="1"/>
  <c r="I37" i="1" l="1"/>
  <c r="I12" i="1"/>
  <c r="F11" i="1"/>
  <c r="F10" i="1" s="1"/>
  <c r="F78" i="1" s="1"/>
  <c r="I26" i="1"/>
  <c r="I10" i="1" l="1"/>
  <c r="I11" i="1"/>
  <c r="I25" i="1"/>
  <c r="I78" i="1" l="1"/>
</calcChain>
</file>

<file path=xl/sharedStrings.xml><?xml version="1.0" encoding="utf-8"?>
<sst xmlns="http://schemas.openxmlformats.org/spreadsheetml/2006/main" count="151" uniqueCount="91">
  <si>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</si>
  <si>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</si>
  <si>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</si>
  <si>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</si>
  <si>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</si>
  <si>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</si>
  <si>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</si>
  <si>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</si>
  <si>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</si>
  <si>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</si>
  <si>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</si>
  <si>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Материально-техническое обеспечение:</t>
  </si>
  <si>
    <t>Прямые расходы: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</si>
  <si>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</si>
  <si>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</si>
  <si>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</si>
  <si>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</si>
  <si>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</si>
  <si>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</si>
  <si>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>Заработная плата, в том числе:</t>
  </si>
  <si>
    <t>Социальный налог и социальные отчисления</t>
  </si>
  <si>
    <t>Банковские услуги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</si>
  <si>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</si>
  <si>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Административные расходы:</t>
  </si>
  <si>
    <t>Руководитель проекта</t>
  </si>
  <si>
    <t>месяц</t>
  </si>
  <si>
    <t>Бухгалтер</t>
  </si>
  <si>
    <t xml:space="preserve">в том числе: </t>
  </si>
  <si>
    <t>Обязательное медицинское страхование</t>
  </si>
  <si>
    <t>услуга</t>
  </si>
  <si>
    <t>Расходы на оплату услуг связи и интернета</t>
  </si>
  <si>
    <t>Канцелярские  товары</t>
  </si>
  <si>
    <t xml:space="preserve">шт </t>
  </si>
  <si>
    <t xml:space="preserve">день </t>
  </si>
  <si>
    <r>
      <t xml:space="preserve">Тема гранта: </t>
    </r>
    <r>
      <rPr>
        <sz val="14"/>
        <color theme="1"/>
        <rFont val="Times New Roman"/>
        <family val="1"/>
        <charset val="204"/>
      </rPr>
      <t>"Жеті түс-жеті әлем"</t>
    </r>
  </si>
  <si>
    <t>Изготовление баннера 3*4 на каркасе (включая монтаж и демонтаж)</t>
  </si>
  <si>
    <t>Кофе брейк для участников симпозиума</t>
  </si>
  <si>
    <t>Станок-мольберт "Хлопушка" 1200*600*650</t>
  </si>
  <si>
    <t>Этюдники "Calligrata" 33*46*13</t>
  </si>
  <si>
    <t>Приложение № 2 
к Договору о предоставлении гранта 
от «27» июля 2022 года № 90</t>
  </si>
  <si>
    <t>Материалы для художников</t>
  </si>
  <si>
    <t>количество</t>
  </si>
  <si>
    <t xml:space="preserve">Грантополучатель: ОО "Ақтау қалалық суретшілер одағы" </t>
  </si>
  <si>
    <t>Заместитель председателя правления</t>
  </si>
  <si>
    <t>И.о. Председатель Правления</t>
  </si>
  <si>
    <t xml:space="preserve">Директор Департамента управления проектами </t>
  </si>
  <si>
    <t xml:space="preserve">Менеджер Департамента управления проектами </t>
  </si>
  <si>
    <t>______________  Құрман Ғ.П.</t>
  </si>
  <si>
    <t>______________  Бисембиев Ж.О.</t>
  </si>
  <si>
    <t>______________ Рашидов Е.Е.</t>
  </si>
  <si>
    <t>______________ Ералы Н.А.</t>
  </si>
  <si>
    <t xml:space="preserve">Аренда зала для проведения мастер класса (галерея площадью 50 кв. м) </t>
  </si>
  <si>
    <t>Кисти (шитина и синтетика)</t>
  </si>
  <si>
    <t>Разбавитель</t>
  </si>
  <si>
    <t>Холст (Леон)</t>
  </si>
  <si>
    <t>Транспортные услуги для участников мастер-класса на 20 человек  (Актау-Шеркала-Айракты-Актау) (около 200 км.)</t>
  </si>
  <si>
    <t>Лак (Даммарный и пихтовый)</t>
  </si>
  <si>
    <t>Кофе-брейк для участников мастер класса на 75  человек</t>
  </si>
  <si>
    <t>Материалы для художников:</t>
  </si>
  <si>
    <t>Краски (набор разных цветов)</t>
  </si>
  <si>
    <t>Транспортные услуги для участников тура на 20 человек (Актау-Бозжыра-Актау) (350 км)</t>
  </si>
  <si>
    <t>Услуга фото-видеосъемки для демонстрации хода проведения тура (полное фото и видео сопровождение)</t>
  </si>
  <si>
    <t>Аренда конференция зала для проведения симпозиума (150 кв.м.)</t>
  </si>
  <si>
    <t>Аренда выставочного зала для проведения вернисажа (с площадью 70 кв.м.)</t>
  </si>
  <si>
    <t>Услуга фото-видеосъемкидля демонстрации хода проведения симпозиума полное фото и видео сопровождение)</t>
  </si>
  <si>
    <t xml:space="preserve">Аренда выставочного зала (150 кв.м.) </t>
  </si>
  <si>
    <t>Услуга ЖД-перевозки картин (Мангышлак-Нур-султан-Мангышлак)</t>
  </si>
  <si>
    <t xml:space="preserve">Изготовление баннера 3*5 на каркасе (включая монтаж и демонтаж) </t>
  </si>
  <si>
    <t>Кофе-брейк для участников мастер класса на 75 человек</t>
  </si>
  <si>
    <t xml:space="preserve">Специалист по связям с общественностью </t>
  </si>
  <si>
    <t>Услуги 2-х художников (проведение мастер класса не менее 90 мин.)</t>
  </si>
  <si>
    <t>Услуги 2-х художника-эксперта для участие вернисаже</t>
  </si>
  <si>
    <t>Услуги фото-видеосъемки ( включая монтажа)</t>
  </si>
  <si>
    <t>Услуги 2-х зарубежных художников</t>
  </si>
  <si>
    <t>Услуги 4-х региональных  художников</t>
  </si>
  <si>
    <t>билет</t>
  </si>
  <si>
    <t>проживание (2 человека 1 командировка 2 дня)</t>
  </si>
  <si>
    <t>суточные (2 человека 1 командировка 2 дня)</t>
  </si>
  <si>
    <t>проезд (Актау-Нур-султан-Актау) (2 человека 1 командировка 2 дня)</t>
  </si>
  <si>
    <t>Багет для картин 50*70</t>
  </si>
  <si>
    <t>Услуга фото-видеосъемки</t>
  </si>
  <si>
    <t>Командировочные расходы:</t>
  </si>
  <si>
    <t xml:space="preserve"> Руководитель организации _________________ Т.П. Балтабаев</t>
  </si>
  <si>
    <r>
      <t xml:space="preserve">Грантополучатель: </t>
    </r>
    <r>
      <rPr>
        <sz val="14"/>
        <color theme="1"/>
        <rFont val="Times New Roman"/>
        <family val="1"/>
        <charset val="204"/>
      </rPr>
      <t>"Ақтау қалалық суретшілер одағы" қоғамдық бірлестігі</t>
    </r>
  </si>
  <si>
    <t>1 мероприятие. Организация мастер-классов известных отечественных художников (г. Алматы) и (Г. Нур-Султан)</t>
  </si>
  <si>
    <t>2 Меропариятие. Организация вернисажа с участием отечественных и областных художников</t>
  </si>
  <si>
    <t>3 мероприятие. Организация мастер-класса иностранных художников (Кыргызская Республика, Республика Узбекистан)</t>
  </si>
  <si>
    <t xml:space="preserve">5 Мероприятие. Организация пленэра «Мың бояулы Маңғыстау» </t>
  </si>
  <si>
    <t xml:space="preserve"> 
4 Мероприятие. Организация симпозиума на тему «Жеті әлем – жеті түс»
</t>
  </si>
  <si>
    <t>6 Мероприятие. Проведение акции в г. Нур-Султан «Жұмбақ жайлап, аңыз өрген – Маңғыстау!» организация выставки художников региона</t>
  </si>
  <si>
    <r>
      <t>Сумма гранта:</t>
    </r>
    <r>
      <rPr>
        <sz val="14"/>
        <color theme="1"/>
        <rFont val="Times New Roman"/>
        <family val="1"/>
        <charset val="204"/>
      </rPr>
      <t xml:space="preserve"> 9 143 280 (тоғыз миллион жүз қыпық үш мың екі жүз қырық сегіз)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</si>
</sst>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 applyFill="1"/>
    <xf numFmtId="0" fontId="6" fillId="0" borderId="0" xfId="0" applyFont="1" applyFill="1"/>
    <xf numFmtId="164" fontId="0" fillId="0" borderId="0" xfId="0" applyNumberFormat="1"/>
    <xf numFmtId="0" fontId="9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view="pageLayout" zoomScale="70" zoomScaleNormal="50" zoomScaleSheetLayoutView="50" zoomScalePageLayoutView="70" workbookViewId="0">
      <selection activeCell="B2" sqref="B2"/>
    </sheetView>
  </sheetViews>
  <sheetFormatPr defaultRowHeight="14.4" x14ac:dyDescent="0.3"/>
  <cols>
    <col min="1" max="1" width="5.88671875" customWidth="1"/>
    <col min="2" max="2" width="48.5546875" customWidth="1"/>
    <col min="3" max="3" width="17.44140625" customWidth="1"/>
    <col min="4" max="4" width="17.5546875" customWidth="1"/>
    <col min="5" max="5" width="18" customWidth="1"/>
    <col min="6" max="6" width="14.6640625" customWidth="1"/>
    <col min="7" max="7" width="17.33203125" customWidth="1"/>
    <col min="8" max="8" width="18.44140625" customWidth="1"/>
    <col min="9" max="9" width="18.77734375" customWidth="1"/>
  </cols>
  <sheetData>
    <row r="1" spans="1:10" ht="53.25" customHeight="1" x14ac:dyDescent="0.3">
      <c r="A1" s="37" t="s">
        <v>39</v>
      </c>
      <c r="B1" s="37"/>
      <c r="C1" s="37"/>
      <c r="D1" s="37"/>
      <c r="E1" s="37"/>
      <c r="F1" s="37"/>
      <c r="G1" s="37"/>
      <c r="H1" s="37"/>
      <c r="I1" s="37"/>
    </row>
    <row r="2" spans="1:10" ht="15.6" x14ac:dyDescent="0.3">
      <c r="A2" s="1"/>
    </row>
    <row r="3" spans="1:10" ht="17.399999999999999" x14ac:dyDescent="0.3">
      <c r="A3" s="38" t="s">
        <v>0</v>
      </c>
      <c r="B3" s="38"/>
      <c r="C3" s="38"/>
      <c r="D3" s="38"/>
      <c r="E3" s="38"/>
      <c r="F3" s="38"/>
      <c r="G3" s="38"/>
      <c r="H3" s="38"/>
      <c r="I3" s="38"/>
    </row>
    <row r="4" spans="1:10" ht="15.6" x14ac:dyDescent="0.3">
      <c r="A4" s="2"/>
    </row>
    <row r="5" spans="1:10" ht="18" x14ac:dyDescent="0.3">
      <c r="A5" s="39" t="s">
        <v>83</v>
      </c>
      <c r="B5" s="39"/>
      <c r="C5" s="39"/>
      <c r="D5" s="39"/>
      <c r="E5" s="39"/>
      <c r="F5" s="39"/>
      <c r="G5" s="39"/>
      <c r="H5" s="39"/>
      <c r="I5" s="39"/>
    </row>
    <row r="6" spans="1:10" ht="18" x14ac:dyDescent="0.3">
      <c r="A6" s="39" t="s">
        <v>34</v>
      </c>
      <c r="B6" s="39"/>
      <c r="C6" s="39"/>
      <c r="D6" s="39"/>
      <c r="E6" s="39"/>
      <c r="F6" s="39"/>
      <c r="G6" s="39"/>
      <c r="H6" s="39"/>
      <c r="I6" s="39"/>
    </row>
    <row r="7" spans="1:10" ht="18" x14ac:dyDescent="0.3">
      <c r="A7" s="40" t="s">
        <v>90</v>
      </c>
      <c r="B7" s="40"/>
      <c r="C7" s="40"/>
      <c r="D7" s="40"/>
      <c r="E7" s="40"/>
      <c r="F7" s="40"/>
      <c r="G7" s="40"/>
      <c r="H7" s="40"/>
      <c r="I7" s="40"/>
    </row>
    <row r="8" spans="1:10" s="22" customFormat="1" ht="31.5" customHeight="1" x14ac:dyDescent="0.3">
      <c r="A8" s="36" t="s">
        <v>1</v>
      </c>
      <c r="B8" s="36" t="s">
        <v>2</v>
      </c>
      <c r="C8" s="36" t="s">
        <v>3</v>
      </c>
      <c r="D8" s="36" t="s">
        <v>4</v>
      </c>
      <c r="E8" s="36" t="s">
        <v>5</v>
      </c>
      <c r="F8" s="36" t="s">
        <v>6</v>
      </c>
      <c r="G8" s="36" t="s">
        <v>7</v>
      </c>
      <c r="H8" s="36"/>
      <c r="I8" s="36"/>
    </row>
    <row r="9" spans="1:10" s="22" customFormat="1" ht="69.599999999999994" x14ac:dyDescent="0.3">
      <c r="A9" s="36"/>
      <c r="B9" s="36"/>
      <c r="C9" s="36"/>
      <c r="D9" s="36"/>
      <c r="E9" s="36"/>
      <c r="F9" s="36"/>
      <c r="G9" s="23" t="s">
        <v>8</v>
      </c>
      <c r="H9" s="23" t="s">
        <v>9</v>
      </c>
      <c r="I9" s="23" t="s">
        <v>10</v>
      </c>
    </row>
    <row r="10" spans="1:10" s="22" customFormat="1" ht="15.6" x14ac:dyDescent="0.3">
      <c r="A10" s="11">
        <v>1</v>
      </c>
      <c r="B10" s="8" t="s">
        <v>23</v>
      </c>
      <c r="C10" s="12"/>
      <c r="D10" s="12"/>
      <c r="E10" s="12"/>
      <c r="F10" s="13">
        <f>F11+F16+F17+F18+F19+F20</f>
        <v>1085970</v>
      </c>
      <c r="G10" s="12"/>
      <c r="H10" s="12"/>
      <c r="I10" s="13">
        <f>F10</f>
        <v>1085970</v>
      </c>
    </row>
    <row r="11" spans="1:10" s="22" customFormat="1" ht="15.6" x14ac:dyDescent="0.3">
      <c r="A11" s="10"/>
      <c r="B11" s="8" t="s">
        <v>19</v>
      </c>
      <c r="C11" s="12"/>
      <c r="D11" s="12"/>
      <c r="E11" s="12"/>
      <c r="F11" s="13">
        <f>F12+F13+F14</f>
        <v>840000</v>
      </c>
      <c r="G11" s="12"/>
      <c r="H11" s="12"/>
      <c r="I11" s="13">
        <f t="shared" ref="I11:I73" si="0">F11</f>
        <v>840000</v>
      </c>
    </row>
    <row r="12" spans="1:10" s="22" customFormat="1" ht="18" x14ac:dyDescent="0.35">
      <c r="A12" s="14"/>
      <c r="B12" s="15" t="s">
        <v>24</v>
      </c>
      <c r="C12" s="16" t="s">
        <v>25</v>
      </c>
      <c r="D12" s="17">
        <v>4</v>
      </c>
      <c r="E12" s="18">
        <v>70000</v>
      </c>
      <c r="F12" s="18">
        <f>D12*E12</f>
        <v>280000</v>
      </c>
      <c r="G12" s="18"/>
      <c r="H12" s="18"/>
      <c r="I12" s="35">
        <f t="shared" si="0"/>
        <v>280000</v>
      </c>
      <c r="J12" s="24"/>
    </row>
    <row r="13" spans="1:10" s="22" customFormat="1" ht="18" x14ac:dyDescent="0.35">
      <c r="A13" s="14"/>
      <c r="B13" s="15" t="s">
        <v>69</v>
      </c>
      <c r="C13" s="16" t="s">
        <v>25</v>
      </c>
      <c r="D13" s="17">
        <v>4</v>
      </c>
      <c r="E13" s="18">
        <v>70000</v>
      </c>
      <c r="F13" s="18">
        <f t="shared" ref="F13:F14" si="1">D13*E13</f>
        <v>280000</v>
      </c>
      <c r="G13" s="18"/>
      <c r="H13" s="18"/>
      <c r="I13" s="35">
        <f t="shared" si="0"/>
        <v>280000</v>
      </c>
      <c r="J13" s="24"/>
    </row>
    <row r="14" spans="1:10" s="22" customFormat="1" ht="18" x14ac:dyDescent="0.35">
      <c r="A14" s="14"/>
      <c r="B14" s="15" t="s">
        <v>26</v>
      </c>
      <c r="C14" s="16" t="s">
        <v>25</v>
      </c>
      <c r="D14" s="17">
        <v>4</v>
      </c>
      <c r="E14" s="18">
        <v>70000</v>
      </c>
      <c r="F14" s="18">
        <f t="shared" si="1"/>
        <v>280000</v>
      </c>
      <c r="G14" s="18"/>
      <c r="H14" s="18"/>
      <c r="I14" s="35">
        <f t="shared" si="0"/>
        <v>280000</v>
      </c>
      <c r="J14" s="24"/>
    </row>
    <row r="15" spans="1:10" s="22" customFormat="1" ht="15.6" x14ac:dyDescent="0.3">
      <c r="A15" s="10"/>
      <c r="B15" s="8" t="s">
        <v>27</v>
      </c>
      <c r="C15" s="12"/>
      <c r="D15" s="12"/>
      <c r="E15" s="12"/>
      <c r="F15" s="12"/>
      <c r="G15" s="12"/>
      <c r="H15" s="12"/>
      <c r="I15" s="35">
        <f t="shared" si="0"/>
        <v>0</v>
      </c>
    </row>
    <row r="16" spans="1:10" s="22" customFormat="1" ht="31.2" x14ac:dyDescent="0.3">
      <c r="A16" s="10"/>
      <c r="B16" s="8" t="s">
        <v>20</v>
      </c>
      <c r="C16" s="9" t="s">
        <v>25</v>
      </c>
      <c r="D16" s="9">
        <v>4</v>
      </c>
      <c r="E16" s="10">
        <v>20028</v>
      </c>
      <c r="F16" s="8">
        <f>D16*E16</f>
        <v>80112</v>
      </c>
      <c r="G16" s="10"/>
      <c r="H16" s="10"/>
      <c r="I16" s="13">
        <f t="shared" si="0"/>
        <v>80112</v>
      </c>
    </row>
    <row r="17" spans="1:10" s="22" customFormat="1" ht="15.6" x14ac:dyDescent="0.3">
      <c r="A17" s="10"/>
      <c r="B17" s="8" t="s">
        <v>28</v>
      </c>
      <c r="C17" s="9" t="s">
        <v>25</v>
      </c>
      <c r="D17" s="9">
        <v>4</v>
      </c>
      <c r="E17" s="10">
        <v>11979</v>
      </c>
      <c r="F17" s="8">
        <f>E17*D17</f>
        <v>47916</v>
      </c>
      <c r="G17" s="10"/>
      <c r="H17" s="10"/>
      <c r="I17" s="13">
        <f t="shared" si="0"/>
        <v>47916</v>
      </c>
    </row>
    <row r="18" spans="1:10" s="22" customFormat="1" ht="15.6" x14ac:dyDescent="0.3">
      <c r="A18" s="10"/>
      <c r="B18" s="8" t="s">
        <v>21</v>
      </c>
      <c r="C18" s="9" t="s">
        <v>29</v>
      </c>
      <c r="D18" s="9">
        <v>1</v>
      </c>
      <c r="E18" s="10">
        <v>63782</v>
      </c>
      <c r="F18" s="8">
        <f>E18*D18</f>
        <v>63782</v>
      </c>
      <c r="G18" s="10"/>
      <c r="H18" s="10"/>
      <c r="I18" s="13">
        <f t="shared" si="0"/>
        <v>63782</v>
      </c>
    </row>
    <row r="19" spans="1:10" s="22" customFormat="1" ht="15.6" x14ac:dyDescent="0.3">
      <c r="A19" s="10"/>
      <c r="B19" s="8" t="s">
        <v>30</v>
      </c>
      <c r="C19" s="9" t="s">
        <v>25</v>
      </c>
      <c r="D19" s="9">
        <v>4</v>
      </c>
      <c r="E19" s="10">
        <v>4000</v>
      </c>
      <c r="F19" s="8">
        <f>E19*D19</f>
        <v>16000</v>
      </c>
      <c r="G19" s="10"/>
      <c r="H19" s="10"/>
      <c r="I19" s="13">
        <f t="shared" si="0"/>
        <v>16000</v>
      </c>
    </row>
    <row r="20" spans="1:10" s="22" customFormat="1" ht="62.4" x14ac:dyDescent="0.3">
      <c r="A20" s="10"/>
      <c r="B20" s="8" t="s">
        <v>22</v>
      </c>
      <c r="C20" s="9"/>
      <c r="D20" s="9"/>
      <c r="E20" s="10"/>
      <c r="F20" s="8">
        <f>F21</f>
        <v>38160</v>
      </c>
      <c r="G20" s="10"/>
      <c r="H20" s="10"/>
      <c r="I20" s="13">
        <f t="shared" si="0"/>
        <v>38160</v>
      </c>
    </row>
    <row r="21" spans="1:10" s="22" customFormat="1" ht="15.6" x14ac:dyDescent="0.3">
      <c r="A21" s="10"/>
      <c r="B21" s="10" t="s">
        <v>31</v>
      </c>
      <c r="C21" s="9" t="s">
        <v>25</v>
      </c>
      <c r="D21" s="9">
        <v>4</v>
      </c>
      <c r="E21" s="10">
        <v>9540</v>
      </c>
      <c r="F21" s="10">
        <f>E21*D21</f>
        <v>38160</v>
      </c>
      <c r="G21" s="10"/>
      <c r="H21" s="10"/>
      <c r="I21" s="35">
        <f t="shared" si="0"/>
        <v>38160</v>
      </c>
    </row>
    <row r="22" spans="1:10" s="22" customFormat="1" ht="15.6" x14ac:dyDescent="0.3">
      <c r="A22" s="8">
        <v>2</v>
      </c>
      <c r="B22" s="8" t="s">
        <v>11</v>
      </c>
      <c r="C22" s="9"/>
      <c r="D22" s="9"/>
      <c r="E22" s="10"/>
      <c r="F22" s="8">
        <f>F23+F24</f>
        <v>714000</v>
      </c>
      <c r="G22" s="10"/>
      <c r="H22" s="10"/>
      <c r="I22" s="13">
        <f t="shared" si="0"/>
        <v>714000</v>
      </c>
    </row>
    <row r="23" spans="1:10" s="22" customFormat="1" ht="15.6" x14ac:dyDescent="0.3">
      <c r="A23" s="10"/>
      <c r="B23" s="10" t="s">
        <v>38</v>
      </c>
      <c r="C23" s="9" t="s">
        <v>32</v>
      </c>
      <c r="D23" s="9">
        <v>9</v>
      </c>
      <c r="E23" s="10">
        <v>50000</v>
      </c>
      <c r="F23" s="10">
        <f>E23*D23</f>
        <v>450000</v>
      </c>
      <c r="G23" s="10"/>
      <c r="H23" s="10"/>
      <c r="I23" s="35">
        <f t="shared" si="0"/>
        <v>450000</v>
      </c>
    </row>
    <row r="24" spans="1:10" s="22" customFormat="1" ht="15.6" x14ac:dyDescent="0.3">
      <c r="A24" s="10"/>
      <c r="B24" s="10" t="s">
        <v>37</v>
      </c>
      <c r="C24" s="9" t="s">
        <v>32</v>
      </c>
      <c r="D24" s="9">
        <v>8</v>
      </c>
      <c r="E24" s="10">
        <v>33000</v>
      </c>
      <c r="F24" s="10">
        <f>E24*D24</f>
        <v>264000</v>
      </c>
      <c r="G24" s="10"/>
      <c r="H24" s="10"/>
      <c r="I24" s="35">
        <f t="shared" si="0"/>
        <v>264000</v>
      </c>
    </row>
    <row r="25" spans="1:10" s="22" customFormat="1" ht="15.6" x14ac:dyDescent="0.3">
      <c r="A25" s="25">
        <v>3</v>
      </c>
      <c r="B25" s="8" t="s">
        <v>12</v>
      </c>
      <c r="C25" s="12"/>
      <c r="D25" s="12"/>
      <c r="E25" s="12"/>
      <c r="F25" s="20">
        <f>F26+F37+F42+F52+F57+F68</f>
        <v>8057310</v>
      </c>
      <c r="G25" s="12"/>
      <c r="H25" s="12"/>
      <c r="I25" s="13">
        <f t="shared" si="0"/>
        <v>8057310</v>
      </c>
    </row>
    <row r="26" spans="1:10" s="27" customFormat="1" ht="46.8" x14ac:dyDescent="0.3">
      <c r="A26" s="11"/>
      <c r="B26" s="19" t="s">
        <v>84</v>
      </c>
      <c r="C26" s="16"/>
      <c r="D26" s="17"/>
      <c r="E26" s="18"/>
      <c r="F26" s="20">
        <f>F27+F28+F29+F30+F36</f>
        <v>1766500</v>
      </c>
      <c r="G26" s="18"/>
      <c r="H26" s="18"/>
      <c r="I26" s="13">
        <f t="shared" si="0"/>
        <v>1766500</v>
      </c>
      <c r="J26" s="26"/>
    </row>
    <row r="27" spans="1:10" s="27" customFormat="1" ht="31.2" x14ac:dyDescent="0.3">
      <c r="A27" s="11"/>
      <c r="B27" s="15" t="s">
        <v>51</v>
      </c>
      <c r="C27" s="16" t="s">
        <v>33</v>
      </c>
      <c r="D27" s="17">
        <v>2</v>
      </c>
      <c r="E27" s="18">
        <v>137000</v>
      </c>
      <c r="F27" s="18">
        <f>E27*D27</f>
        <v>274000</v>
      </c>
      <c r="G27" s="18"/>
      <c r="H27" s="18"/>
      <c r="I27" s="35">
        <f t="shared" si="0"/>
        <v>274000</v>
      </c>
      <c r="J27" s="26"/>
    </row>
    <row r="28" spans="1:10" s="27" customFormat="1" ht="31.2" x14ac:dyDescent="0.3">
      <c r="A28" s="11"/>
      <c r="B28" s="15" t="s">
        <v>70</v>
      </c>
      <c r="C28" s="16" t="s">
        <v>29</v>
      </c>
      <c r="D28" s="17">
        <v>2</v>
      </c>
      <c r="E28" s="18">
        <v>350000</v>
      </c>
      <c r="F28" s="18">
        <f>E28*D28</f>
        <v>700000</v>
      </c>
      <c r="G28" s="18"/>
      <c r="H28" s="18"/>
      <c r="I28" s="35">
        <f t="shared" si="0"/>
        <v>700000</v>
      </c>
      <c r="J28" s="26"/>
    </row>
    <row r="29" spans="1:10" s="27" customFormat="1" ht="46.8" x14ac:dyDescent="0.3">
      <c r="A29" s="11"/>
      <c r="B29" s="15" t="s">
        <v>55</v>
      </c>
      <c r="C29" s="16" t="s">
        <v>29</v>
      </c>
      <c r="D29" s="17">
        <v>1</v>
      </c>
      <c r="E29" s="18">
        <v>240000</v>
      </c>
      <c r="F29" s="18">
        <f t="shared" ref="F29" si="2">E29*D29</f>
        <v>240000</v>
      </c>
      <c r="G29" s="18"/>
      <c r="H29" s="18"/>
      <c r="I29" s="35">
        <f t="shared" si="0"/>
        <v>240000</v>
      </c>
      <c r="J29" s="26"/>
    </row>
    <row r="30" spans="1:10" s="27" customFormat="1" ht="15.6" x14ac:dyDescent="0.3">
      <c r="A30" s="11"/>
      <c r="B30" s="19" t="s">
        <v>58</v>
      </c>
      <c r="C30" s="16"/>
      <c r="D30" s="17"/>
      <c r="E30" s="18"/>
      <c r="F30" s="20">
        <f>F32+F31+F33+F34+F35</f>
        <v>365000</v>
      </c>
      <c r="G30" s="18"/>
      <c r="H30" s="18"/>
      <c r="I30" s="13">
        <f t="shared" si="0"/>
        <v>365000</v>
      </c>
      <c r="J30" s="26"/>
    </row>
    <row r="31" spans="1:10" s="27" customFormat="1" ht="15.6" x14ac:dyDescent="0.3">
      <c r="A31" s="11"/>
      <c r="B31" s="15" t="s">
        <v>59</v>
      </c>
      <c r="C31" s="16" t="s">
        <v>32</v>
      </c>
      <c r="D31" s="17">
        <v>5</v>
      </c>
      <c r="E31" s="18">
        <v>27600</v>
      </c>
      <c r="F31" s="18">
        <f t="shared" ref="F31:F36" si="3">E31*D31</f>
        <v>138000</v>
      </c>
      <c r="G31" s="18"/>
      <c r="H31" s="18"/>
      <c r="I31" s="35">
        <f t="shared" si="0"/>
        <v>138000</v>
      </c>
      <c r="J31" s="26"/>
    </row>
    <row r="32" spans="1:10" s="27" customFormat="1" ht="15.6" x14ac:dyDescent="0.3">
      <c r="A32" s="11"/>
      <c r="B32" s="15" t="s">
        <v>52</v>
      </c>
      <c r="C32" s="16" t="s">
        <v>32</v>
      </c>
      <c r="D32" s="17">
        <v>10</v>
      </c>
      <c r="E32" s="18">
        <v>7000</v>
      </c>
      <c r="F32" s="18">
        <f t="shared" si="3"/>
        <v>70000</v>
      </c>
      <c r="G32" s="18"/>
      <c r="H32" s="18"/>
      <c r="I32" s="35">
        <f t="shared" si="0"/>
        <v>70000</v>
      </c>
      <c r="J32" s="26"/>
    </row>
    <row r="33" spans="1:10" s="27" customFormat="1" ht="15.6" x14ac:dyDescent="0.3">
      <c r="A33" s="11"/>
      <c r="B33" s="15" t="s">
        <v>54</v>
      </c>
      <c r="C33" s="16" t="s">
        <v>32</v>
      </c>
      <c r="D33" s="17">
        <v>12</v>
      </c>
      <c r="E33" s="18">
        <v>6000</v>
      </c>
      <c r="F33" s="18">
        <f t="shared" si="3"/>
        <v>72000</v>
      </c>
      <c r="G33" s="18"/>
      <c r="H33" s="18"/>
      <c r="I33" s="35">
        <f t="shared" si="0"/>
        <v>72000</v>
      </c>
      <c r="J33" s="26"/>
    </row>
    <row r="34" spans="1:10" s="27" customFormat="1" ht="15.6" x14ac:dyDescent="0.3">
      <c r="A34" s="11"/>
      <c r="B34" s="15" t="s">
        <v>56</v>
      </c>
      <c r="C34" s="16" t="s">
        <v>32</v>
      </c>
      <c r="D34" s="17">
        <v>10</v>
      </c>
      <c r="E34" s="18">
        <v>7000</v>
      </c>
      <c r="F34" s="18">
        <f t="shared" si="3"/>
        <v>70000</v>
      </c>
      <c r="G34" s="18"/>
      <c r="H34" s="18"/>
      <c r="I34" s="35">
        <f t="shared" si="0"/>
        <v>70000</v>
      </c>
      <c r="J34" s="26"/>
    </row>
    <row r="35" spans="1:10" s="27" customFormat="1" ht="15.6" x14ac:dyDescent="0.3">
      <c r="A35" s="11"/>
      <c r="B35" s="15" t="s">
        <v>53</v>
      </c>
      <c r="C35" s="16" t="s">
        <v>32</v>
      </c>
      <c r="D35" s="17">
        <v>5</v>
      </c>
      <c r="E35" s="18">
        <v>3000</v>
      </c>
      <c r="F35" s="18">
        <f t="shared" si="3"/>
        <v>15000</v>
      </c>
      <c r="G35" s="18"/>
      <c r="H35" s="18"/>
      <c r="I35" s="35">
        <f t="shared" si="0"/>
        <v>15000</v>
      </c>
      <c r="J35" s="26"/>
    </row>
    <row r="36" spans="1:10" s="27" customFormat="1" ht="31.2" x14ac:dyDescent="0.3">
      <c r="A36" s="11"/>
      <c r="B36" s="15" t="s">
        <v>68</v>
      </c>
      <c r="C36" s="16" t="s">
        <v>32</v>
      </c>
      <c r="D36" s="17">
        <v>75</v>
      </c>
      <c r="E36" s="18">
        <v>2500</v>
      </c>
      <c r="F36" s="18">
        <f t="shared" si="3"/>
        <v>187500</v>
      </c>
      <c r="G36" s="18"/>
      <c r="H36" s="18"/>
      <c r="I36" s="35">
        <f t="shared" si="0"/>
        <v>187500</v>
      </c>
      <c r="J36" s="26"/>
    </row>
    <row r="37" spans="1:10" s="27" customFormat="1" ht="46.8" x14ac:dyDescent="0.3">
      <c r="A37" s="11"/>
      <c r="B37" s="19" t="s">
        <v>85</v>
      </c>
      <c r="C37" s="16"/>
      <c r="D37" s="17"/>
      <c r="E37" s="18"/>
      <c r="F37" s="20">
        <f>F38+F39+F40+F41</f>
        <v>725000</v>
      </c>
      <c r="G37" s="18"/>
      <c r="H37" s="18"/>
      <c r="I37" s="13">
        <f t="shared" si="0"/>
        <v>725000</v>
      </c>
      <c r="J37" s="26"/>
    </row>
    <row r="38" spans="1:10" s="27" customFormat="1" ht="31.2" x14ac:dyDescent="0.3">
      <c r="A38" s="11"/>
      <c r="B38" s="15" t="s">
        <v>63</v>
      </c>
      <c r="C38" s="16" t="s">
        <v>29</v>
      </c>
      <c r="D38" s="17">
        <v>1</v>
      </c>
      <c r="E38" s="18">
        <v>175000</v>
      </c>
      <c r="F38" s="18">
        <f t="shared" ref="F38:F39" si="4">E38*D38</f>
        <v>175000</v>
      </c>
      <c r="G38" s="18"/>
      <c r="H38" s="18"/>
      <c r="I38" s="35">
        <f t="shared" si="0"/>
        <v>175000</v>
      </c>
      <c r="J38" s="26"/>
    </row>
    <row r="39" spans="1:10" s="27" customFormat="1" ht="31.2" x14ac:dyDescent="0.3">
      <c r="A39" s="11"/>
      <c r="B39" s="15" t="s">
        <v>71</v>
      </c>
      <c r="C39" s="16" t="s">
        <v>29</v>
      </c>
      <c r="D39" s="17">
        <v>2</v>
      </c>
      <c r="E39" s="18">
        <v>130000</v>
      </c>
      <c r="F39" s="18">
        <f t="shared" si="4"/>
        <v>260000</v>
      </c>
      <c r="G39" s="18"/>
      <c r="H39" s="18"/>
      <c r="I39" s="35">
        <f t="shared" si="0"/>
        <v>260000</v>
      </c>
      <c r="J39" s="26"/>
    </row>
    <row r="40" spans="1:10" s="27" customFormat="1" ht="15.6" x14ac:dyDescent="0.3">
      <c r="A40" s="11"/>
      <c r="B40" s="15" t="s">
        <v>72</v>
      </c>
      <c r="C40" s="16" t="s">
        <v>29</v>
      </c>
      <c r="D40" s="17">
        <v>1</v>
      </c>
      <c r="E40" s="18">
        <v>140000</v>
      </c>
      <c r="F40" s="18">
        <f>E40*D40</f>
        <v>140000</v>
      </c>
      <c r="G40" s="18"/>
      <c r="H40" s="18"/>
      <c r="I40" s="35">
        <f t="shared" si="0"/>
        <v>140000</v>
      </c>
      <c r="J40" s="26"/>
    </row>
    <row r="41" spans="1:10" s="27" customFormat="1" ht="31.2" x14ac:dyDescent="0.3">
      <c r="A41" s="11"/>
      <c r="B41" s="15" t="s">
        <v>35</v>
      </c>
      <c r="C41" s="16" t="s">
        <v>29</v>
      </c>
      <c r="D41" s="17">
        <v>1</v>
      </c>
      <c r="E41" s="18">
        <v>150000</v>
      </c>
      <c r="F41" s="18">
        <f>E41*D41</f>
        <v>150000</v>
      </c>
      <c r="G41" s="18"/>
      <c r="H41" s="18"/>
      <c r="I41" s="35">
        <f t="shared" si="0"/>
        <v>150000</v>
      </c>
      <c r="J41" s="26"/>
    </row>
    <row r="42" spans="1:10" s="27" customFormat="1" ht="46.8" x14ac:dyDescent="0.3">
      <c r="A42" s="11"/>
      <c r="B42" s="19" t="s">
        <v>86</v>
      </c>
      <c r="C42" s="16"/>
      <c r="D42" s="17"/>
      <c r="E42" s="18"/>
      <c r="F42" s="20">
        <f>F43+F44+F45+F46</f>
        <v>1792500</v>
      </c>
      <c r="G42" s="18"/>
      <c r="H42" s="18"/>
      <c r="I42" s="13">
        <f t="shared" si="0"/>
        <v>1792500</v>
      </c>
      <c r="J42" s="26"/>
    </row>
    <row r="43" spans="1:10" s="27" customFormat="1" ht="31.2" x14ac:dyDescent="0.3">
      <c r="A43" s="11"/>
      <c r="B43" s="15" t="s">
        <v>51</v>
      </c>
      <c r="C43" s="16" t="s">
        <v>33</v>
      </c>
      <c r="D43" s="17">
        <v>2</v>
      </c>
      <c r="E43" s="18">
        <v>120000</v>
      </c>
      <c r="F43" s="18">
        <f t="shared" ref="F43:F44" si="5">E43*D43</f>
        <v>240000</v>
      </c>
      <c r="G43" s="18"/>
      <c r="H43" s="18"/>
      <c r="I43" s="35">
        <f t="shared" si="0"/>
        <v>240000</v>
      </c>
      <c r="J43" s="26"/>
    </row>
    <row r="44" spans="1:10" s="27" customFormat="1" ht="15.6" x14ac:dyDescent="0.3">
      <c r="A44" s="11"/>
      <c r="B44" s="15" t="s">
        <v>73</v>
      </c>
      <c r="C44" s="16" t="s">
        <v>29</v>
      </c>
      <c r="D44" s="17">
        <v>2</v>
      </c>
      <c r="E44" s="18">
        <v>500000</v>
      </c>
      <c r="F44" s="18">
        <f t="shared" si="5"/>
        <v>1000000</v>
      </c>
      <c r="G44" s="18"/>
      <c r="H44" s="18"/>
      <c r="I44" s="35">
        <f t="shared" si="0"/>
        <v>1000000</v>
      </c>
      <c r="J44" s="26"/>
    </row>
    <row r="45" spans="1:10" s="27" customFormat="1" ht="31.2" x14ac:dyDescent="0.3">
      <c r="A45" s="11"/>
      <c r="B45" s="15" t="s">
        <v>57</v>
      </c>
      <c r="C45" s="16" t="s">
        <v>41</v>
      </c>
      <c r="D45" s="17">
        <v>75</v>
      </c>
      <c r="E45" s="18">
        <v>2500</v>
      </c>
      <c r="F45" s="18">
        <f>E45*D45</f>
        <v>187500</v>
      </c>
      <c r="G45" s="18"/>
      <c r="H45" s="18"/>
      <c r="I45" s="35">
        <f t="shared" si="0"/>
        <v>187500</v>
      </c>
      <c r="J45" s="26"/>
    </row>
    <row r="46" spans="1:10" s="27" customFormat="1" ht="15.6" x14ac:dyDescent="0.3">
      <c r="A46" s="11"/>
      <c r="B46" s="19" t="s">
        <v>58</v>
      </c>
      <c r="C46" s="16"/>
      <c r="D46" s="17"/>
      <c r="E46" s="18"/>
      <c r="F46" s="20">
        <f>SUM(F47:F51)</f>
        <v>365000</v>
      </c>
      <c r="G46" s="18"/>
      <c r="H46" s="18"/>
      <c r="I46" s="13">
        <f t="shared" si="0"/>
        <v>365000</v>
      </c>
      <c r="J46" s="26"/>
    </row>
    <row r="47" spans="1:10" s="27" customFormat="1" ht="15.6" x14ac:dyDescent="0.3">
      <c r="A47" s="11"/>
      <c r="B47" s="15" t="s">
        <v>59</v>
      </c>
      <c r="C47" s="16" t="s">
        <v>32</v>
      </c>
      <c r="D47" s="17">
        <v>5</v>
      </c>
      <c r="E47" s="18">
        <v>27600</v>
      </c>
      <c r="F47" s="18">
        <f>E47*D47</f>
        <v>138000</v>
      </c>
      <c r="G47" s="18"/>
      <c r="H47" s="18"/>
      <c r="I47" s="35">
        <f t="shared" si="0"/>
        <v>138000</v>
      </c>
      <c r="J47" s="26"/>
    </row>
    <row r="48" spans="1:10" s="27" customFormat="1" ht="15.6" x14ac:dyDescent="0.3">
      <c r="A48" s="11"/>
      <c r="B48" s="15" t="s">
        <v>52</v>
      </c>
      <c r="C48" s="16" t="s">
        <v>32</v>
      </c>
      <c r="D48" s="17">
        <v>10</v>
      </c>
      <c r="E48" s="18">
        <v>7000</v>
      </c>
      <c r="F48" s="18">
        <f>E48*D48</f>
        <v>70000</v>
      </c>
      <c r="G48" s="18"/>
      <c r="H48" s="18"/>
      <c r="I48" s="35">
        <f t="shared" si="0"/>
        <v>70000</v>
      </c>
      <c r="J48" s="26"/>
    </row>
    <row r="49" spans="1:10" s="27" customFormat="1" ht="15.6" x14ac:dyDescent="0.3">
      <c r="A49" s="11"/>
      <c r="B49" s="15" t="s">
        <v>54</v>
      </c>
      <c r="C49" s="16" t="s">
        <v>32</v>
      </c>
      <c r="D49" s="17">
        <v>12</v>
      </c>
      <c r="E49" s="18">
        <v>6000</v>
      </c>
      <c r="F49" s="18">
        <f>E49*D49</f>
        <v>72000</v>
      </c>
      <c r="G49" s="18"/>
      <c r="H49" s="18"/>
      <c r="I49" s="35">
        <f t="shared" si="0"/>
        <v>72000</v>
      </c>
      <c r="J49" s="26"/>
    </row>
    <row r="50" spans="1:10" s="27" customFormat="1" ht="15.6" x14ac:dyDescent="0.3">
      <c r="A50" s="11"/>
      <c r="B50" s="15" t="s">
        <v>56</v>
      </c>
      <c r="C50" s="16" t="s">
        <v>32</v>
      </c>
      <c r="D50" s="17">
        <v>10</v>
      </c>
      <c r="E50" s="18">
        <v>7000</v>
      </c>
      <c r="F50" s="18">
        <f>E50*D50</f>
        <v>70000</v>
      </c>
      <c r="G50" s="18"/>
      <c r="H50" s="18"/>
      <c r="I50" s="35">
        <f t="shared" si="0"/>
        <v>70000</v>
      </c>
      <c r="J50" s="26"/>
    </row>
    <row r="51" spans="1:10" s="27" customFormat="1" ht="15.6" x14ac:dyDescent="0.3">
      <c r="A51" s="11"/>
      <c r="B51" s="15" t="s">
        <v>53</v>
      </c>
      <c r="C51" s="16" t="s">
        <v>32</v>
      </c>
      <c r="D51" s="17">
        <v>5</v>
      </c>
      <c r="E51" s="18">
        <v>3000</v>
      </c>
      <c r="F51" s="18">
        <f>E51*D51</f>
        <v>15000</v>
      </c>
      <c r="G51" s="18"/>
      <c r="H51" s="18"/>
      <c r="I51" s="35">
        <f t="shared" si="0"/>
        <v>15000</v>
      </c>
      <c r="J51" s="26"/>
    </row>
    <row r="52" spans="1:10" s="27" customFormat="1" ht="39" customHeight="1" x14ac:dyDescent="0.3">
      <c r="A52" s="11"/>
      <c r="B52" s="19" t="s">
        <v>88</v>
      </c>
      <c r="C52" s="16"/>
      <c r="D52" s="17"/>
      <c r="E52" s="18"/>
      <c r="F52" s="20">
        <f>F53+F54+F55+F56</f>
        <v>645000</v>
      </c>
      <c r="G52" s="18"/>
      <c r="H52" s="18"/>
      <c r="I52" s="13">
        <f t="shared" si="0"/>
        <v>645000</v>
      </c>
      <c r="J52" s="26"/>
    </row>
    <row r="53" spans="1:10" s="27" customFormat="1" ht="31.2" x14ac:dyDescent="0.3">
      <c r="A53" s="11"/>
      <c r="B53" s="15" t="s">
        <v>62</v>
      </c>
      <c r="C53" s="16" t="s">
        <v>29</v>
      </c>
      <c r="D53" s="17">
        <v>1</v>
      </c>
      <c r="E53" s="18">
        <v>230000</v>
      </c>
      <c r="F53" s="18">
        <f>E53</f>
        <v>230000</v>
      </c>
      <c r="G53" s="18"/>
      <c r="H53" s="18"/>
      <c r="I53" s="35">
        <f t="shared" si="0"/>
        <v>230000</v>
      </c>
      <c r="J53" s="26"/>
    </row>
    <row r="54" spans="1:10" s="27" customFormat="1" ht="15.6" x14ac:dyDescent="0.3">
      <c r="A54" s="11"/>
      <c r="B54" s="15" t="s">
        <v>36</v>
      </c>
      <c r="C54" s="16" t="s">
        <v>29</v>
      </c>
      <c r="D54" s="17">
        <v>70</v>
      </c>
      <c r="E54" s="18">
        <v>2500</v>
      </c>
      <c r="F54" s="18">
        <f>E54*D54</f>
        <v>175000</v>
      </c>
      <c r="G54" s="18"/>
      <c r="H54" s="18"/>
      <c r="I54" s="35">
        <f t="shared" si="0"/>
        <v>175000</v>
      </c>
      <c r="J54" s="26"/>
    </row>
    <row r="55" spans="1:10" s="27" customFormat="1" ht="31.2" x14ac:dyDescent="0.3">
      <c r="A55" s="11"/>
      <c r="B55" s="15" t="s">
        <v>35</v>
      </c>
      <c r="C55" s="16" t="s">
        <v>29</v>
      </c>
      <c r="D55" s="17">
        <v>1</v>
      </c>
      <c r="E55" s="18">
        <v>100000</v>
      </c>
      <c r="F55" s="18">
        <f t="shared" ref="F55" si="6">E55*D55</f>
        <v>100000</v>
      </c>
      <c r="G55" s="18"/>
      <c r="H55" s="18"/>
      <c r="I55" s="35">
        <f t="shared" si="0"/>
        <v>100000</v>
      </c>
      <c r="J55" s="26"/>
    </row>
    <row r="56" spans="1:10" s="27" customFormat="1" ht="46.8" x14ac:dyDescent="0.3">
      <c r="A56" s="11"/>
      <c r="B56" s="15" t="s">
        <v>64</v>
      </c>
      <c r="C56" s="16" t="s">
        <v>33</v>
      </c>
      <c r="D56" s="17">
        <v>1</v>
      </c>
      <c r="E56" s="18">
        <v>140000</v>
      </c>
      <c r="F56" s="18">
        <f>E56*D56</f>
        <v>140000</v>
      </c>
      <c r="G56" s="18"/>
      <c r="H56" s="18"/>
      <c r="I56" s="35">
        <f t="shared" si="0"/>
        <v>140000</v>
      </c>
      <c r="J56" s="26"/>
    </row>
    <row r="57" spans="1:10" s="27" customFormat="1" ht="31.2" x14ac:dyDescent="0.3">
      <c r="A57" s="11"/>
      <c r="B57" s="19" t="s">
        <v>87</v>
      </c>
      <c r="C57" s="16"/>
      <c r="D57" s="17"/>
      <c r="E57" s="18"/>
      <c r="F57" s="20">
        <f>F58+F59+F60+F61+F62</f>
        <v>1485000</v>
      </c>
      <c r="G57" s="18"/>
      <c r="H57" s="18"/>
      <c r="I57" s="13">
        <f t="shared" si="0"/>
        <v>1485000</v>
      </c>
      <c r="J57" s="26"/>
    </row>
    <row r="58" spans="1:10" s="27" customFormat="1" ht="15.6" x14ac:dyDescent="0.3">
      <c r="A58" s="11"/>
      <c r="B58" s="15" t="s">
        <v>73</v>
      </c>
      <c r="C58" s="16" t="s">
        <v>29</v>
      </c>
      <c r="D58" s="17">
        <v>2</v>
      </c>
      <c r="E58" s="18">
        <v>220000</v>
      </c>
      <c r="F58" s="18">
        <f t="shared" ref="F58:F60" si="7">E58*D58</f>
        <v>440000</v>
      </c>
      <c r="G58" s="18"/>
      <c r="H58" s="18"/>
      <c r="I58" s="35">
        <f t="shared" si="0"/>
        <v>440000</v>
      </c>
      <c r="J58" s="26"/>
    </row>
    <row r="59" spans="1:10" s="27" customFormat="1" ht="15.6" x14ac:dyDescent="0.3">
      <c r="A59" s="11"/>
      <c r="B59" s="15" t="s">
        <v>74</v>
      </c>
      <c r="C59" s="16" t="s">
        <v>29</v>
      </c>
      <c r="D59" s="17">
        <v>4</v>
      </c>
      <c r="E59" s="18">
        <v>75000</v>
      </c>
      <c r="F59" s="18">
        <f t="shared" si="7"/>
        <v>300000</v>
      </c>
      <c r="G59" s="18"/>
      <c r="H59" s="18"/>
      <c r="I59" s="35">
        <f t="shared" si="0"/>
        <v>300000</v>
      </c>
      <c r="J59" s="26"/>
    </row>
    <row r="60" spans="1:10" s="27" customFormat="1" ht="31.2" x14ac:dyDescent="0.3">
      <c r="A60" s="11"/>
      <c r="B60" s="15" t="s">
        <v>60</v>
      </c>
      <c r="C60" s="16" t="s">
        <v>29</v>
      </c>
      <c r="D60" s="17">
        <v>1</v>
      </c>
      <c r="E60" s="18">
        <v>240000</v>
      </c>
      <c r="F60" s="18">
        <f t="shared" si="7"/>
        <v>240000</v>
      </c>
      <c r="G60" s="18"/>
      <c r="H60" s="18"/>
      <c r="I60" s="35">
        <f t="shared" si="0"/>
        <v>240000</v>
      </c>
      <c r="J60" s="26"/>
    </row>
    <row r="61" spans="1:10" s="27" customFormat="1" ht="46.8" x14ac:dyDescent="0.3">
      <c r="A61" s="11"/>
      <c r="B61" s="15" t="s">
        <v>61</v>
      </c>
      <c r="C61" s="16" t="s">
        <v>29</v>
      </c>
      <c r="D61" s="17">
        <v>1</v>
      </c>
      <c r="E61" s="18">
        <v>140000</v>
      </c>
      <c r="F61" s="18">
        <f>E61*D61</f>
        <v>140000</v>
      </c>
      <c r="G61" s="18"/>
      <c r="H61" s="18"/>
      <c r="I61" s="35">
        <f t="shared" si="0"/>
        <v>140000</v>
      </c>
      <c r="J61" s="26"/>
    </row>
    <row r="62" spans="1:10" s="27" customFormat="1" ht="15.6" x14ac:dyDescent="0.3">
      <c r="A62" s="11"/>
      <c r="B62" s="19" t="s">
        <v>40</v>
      </c>
      <c r="C62" s="16"/>
      <c r="D62" s="17"/>
      <c r="E62" s="18"/>
      <c r="F62" s="20">
        <f>SUM(F63:F67)</f>
        <v>365000</v>
      </c>
      <c r="G62" s="18"/>
      <c r="H62" s="18"/>
      <c r="I62" s="13">
        <f t="shared" si="0"/>
        <v>365000</v>
      </c>
      <c r="J62" s="26"/>
    </row>
    <row r="63" spans="1:10" s="27" customFormat="1" ht="15.6" x14ac:dyDescent="0.3">
      <c r="A63" s="11"/>
      <c r="B63" s="15" t="s">
        <v>59</v>
      </c>
      <c r="C63" s="16" t="s">
        <v>32</v>
      </c>
      <c r="D63" s="17">
        <v>5</v>
      </c>
      <c r="E63" s="18">
        <v>27600</v>
      </c>
      <c r="F63" s="18">
        <f>E63*D63</f>
        <v>138000</v>
      </c>
      <c r="G63" s="18"/>
      <c r="H63" s="18"/>
      <c r="I63" s="35">
        <f t="shared" si="0"/>
        <v>138000</v>
      </c>
      <c r="J63" s="26"/>
    </row>
    <row r="64" spans="1:10" s="27" customFormat="1" ht="15.6" x14ac:dyDescent="0.3">
      <c r="A64" s="11"/>
      <c r="B64" s="15" t="s">
        <v>52</v>
      </c>
      <c r="C64" s="16" t="s">
        <v>32</v>
      </c>
      <c r="D64" s="17">
        <v>10</v>
      </c>
      <c r="E64" s="18">
        <v>7000</v>
      </c>
      <c r="F64" s="18">
        <f>E64*D64</f>
        <v>70000</v>
      </c>
      <c r="G64" s="18"/>
      <c r="H64" s="18"/>
      <c r="I64" s="35">
        <f t="shared" si="0"/>
        <v>70000</v>
      </c>
      <c r="J64" s="26"/>
    </row>
    <row r="65" spans="1:10" s="27" customFormat="1" ht="15.6" x14ac:dyDescent="0.3">
      <c r="A65" s="11"/>
      <c r="B65" s="15" t="s">
        <v>54</v>
      </c>
      <c r="C65" s="16" t="s">
        <v>32</v>
      </c>
      <c r="D65" s="17">
        <v>12</v>
      </c>
      <c r="E65" s="18">
        <v>6000</v>
      </c>
      <c r="F65" s="18">
        <f>E65*D65</f>
        <v>72000</v>
      </c>
      <c r="G65" s="18"/>
      <c r="H65" s="18"/>
      <c r="I65" s="35">
        <f t="shared" si="0"/>
        <v>72000</v>
      </c>
      <c r="J65" s="26"/>
    </row>
    <row r="66" spans="1:10" s="27" customFormat="1" ht="15.6" x14ac:dyDescent="0.3">
      <c r="A66" s="11"/>
      <c r="B66" s="15" t="s">
        <v>56</v>
      </c>
      <c r="C66" s="16" t="s">
        <v>32</v>
      </c>
      <c r="D66" s="17">
        <v>10</v>
      </c>
      <c r="E66" s="18">
        <v>7000</v>
      </c>
      <c r="F66" s="18">
        <f>E66*D66</f>
        <v>70000</v>
      </c>
      <c r="G66" s="18"/>
      <c r="H66" s="18"/>
      <c r="I66" s="35">
        <f t="shared" si="0"/>
        <v>70000</v>
      </c>
      <c r="J66" s="26"/>
    </row>
    <row r="67" spans="1:10" s="27" customFormat="1" ht="15.6" x14ac:dyDescent="0.3">
      <c r="A67" s="11"/>
      <c r="B67" s="15" t="s">
        <v>53</v>
      </c>
      <c r="C67" s="16" t="s">
        <v>32</v>
      </c>
      <c r="D67" s="17">
        <v>5</v>
      </c>
      <c r="E67" s="18">
        <v>3000</v>
      </c>
      <c r="F67" s="18">
        <f>E67*D67</f>
        <v>15000</v>
      </c>
      <c r="G67" s="18"/>
      <c r="H67" s="18"/>
      <c r="I67" s="35">
        <f t="shared" si="0"/>
        <v>15000</v>
      </c>
      <c r="J67" s="26"/>
    </row>
    <row r="68" spans="1:10" s="27" customFormat="1" ht="62.4" x14ac:dyDescent="0.3">
      <c r="A68" s="11"/>
      <c r="B68" s="19" t="s">
        <v>89</v>
      </c>
      <c r="C68" s="16"/>
      <c r="D68" s="17"/>
      <c r="E68" s="18"/>
      <c r="F68" s="20">
        <f>F69+F70+F74+F75+F76+F77</f>
        <v>1643310</v>
      </c>
      <c r="G68" s="18"/>
      <c r="H68" s="18"/>
      <c r="I68" s="13">
        <f t="shared" si="0"/>
        <v>1643310</v>
      </c>
      <c r="J68" s="26"/>
    </row>
    <row r="69" spans="1:10" s="27" customFormat="1" ht="37.799999999999997" customHeight="1" x14ac:dyDescent="0.3">
      <c r="A69" s="11"/>
      <c r="B69" s="15" t="s">
        <v>65</v>
      </c>
      <c r="C69" s="16" t="s">
        <v>29</v>
      </c>
      <c r="D69" s="17">
        <v>1</v>
      </c>
      <c r="E69" s="18">
        <v>400000</v>
      </c>
      <c r="F69" s="18">
        <f>E69</f>
        <v>400000</v>
      </c>
      <c r="G69" s="18"/>
      <c r="H69" s="18"/>
      <c r="I69" s="35">
        <f t="shared" si="0"/>
        <v>400000</v>
      </c>
      <c r="J69" s="26"/>
    </row>
    <row r="70" spans="1:10" s="27" customFormat="1" ht="21.6" customHeight="1" x14ac:dyDescent="0.3">
      <c r="A70" s="11"/>
      <c r="B70" s="29" t="s">
        <v>81</v>
      </c>
      <c r="C70" s="16"/>
      <c r="D70" s="17"/>
      <c r="E70" s="18"/>
      <c r="F70" s="20">
        <f>F71+F72+F73</f>
        <v>356310</v>
      </c>
      <c r="G70" s="18"/>
      <c r="H70" s="18"/>
      <c r="I70" s="13">
        <f>F70</f>
        <v>356310</v>
      </c>
      <c r="J70" s="26"/>
    </row>
    <row r="71" spans="1:10" s="27" customFormat="1" ht="15.6" x14ac:dyDescent="0.3">
      <c r="A71" s="11"/>
      <c r="B71" s="30" t="s">
        <v>77</v>
      </c>
      <c r="C71" s="31" t="s">
        <v>41</v>
      </c>
      <c r="D71" s="17">
        <v>4</v>
      </c>
      <c r="E71" s="18">
        <f>3036*2</f>
        <v>6072</v>
      </c>
      <c r="F71" s="18">
        <f>D71*E71</f>
        <v>24288</v>
      </c>
      <c r="G71" s="32"/>
      <c r="H71" s="32"/>
      <c r="I71" s="35">
        <f t="shared" si="0"/>
        <v>24288</v>
      </c>
      <c r="J71" s="26"/>
    </row>
    <row r="72" spans="1:10" s="27" customFormat="1" ht="15.6" x14ac:dyDescent="0.3">
      <c r="A72" s="11"/>
      <c r="B72" s="30" t="s">
        <v>76</v>
      </c>
      <c r="C72" s="31" t="s">
        <v>41</v>
      </c>
      <c r="D72" s="17">
        <v>4</v>
      </c>
      <c r="E72" s="18">
        <f>3063*7.5</f>
        <v>22972.5</v>
      </c>
      <c r="F72" s="18">
        <f t="shared" ref="F72:F73" si="8">D72*E72</f>
        <v>91890</v>
      </c>
      <c r="G72" s="32"/>
      <c r="H72" s="32"/>
      <c r="I72" s="35">
        <f t="shared" si="0"/>
        <v>91890</v>
      </c>
      <c r="J72" s="26"/>
    </row>
    <row r="73" spans="1:10" s="27" customFormat="1" ht="45" customHeight="1" x14ac:dyDescent="0.3">
      <c r="A73" s="11"/>
      <c r="B73" s="30" t="s">
        <v>78</v>
      </c>
      <c r="C73" s="31" t="s">
        <v>75</v>
      </c>
      <c r="D73" s="17">
        <v>4</v>
      </c>
      <c r="E73" s="18">
        <v>60033</v>
      </c>
      <c r="F73" s="18">
        <f t="shared" si="8"/>
        <v>240132</v>
      </c>
      <c r="G73" s="32"/>
      <c r="H73" s="32"/>
      <c r="I73" s="35">
        <f t="shared" si="0"/>
        <v>240132</v>
      </c>
      <c r="J73" s="26"/>
    </row>
    <row r="74" spans="1:10" s="27" customFormat="1" ht="31.2" x14ac:dyDescent="0.3">
      <c r="A74" s="11"/>
      <c r="B74" s="15" t="s">
        <v>66</v>
      </c>
      <c r="C74" s="16" t="s">
        <v>29</v>
      </c>
      <c r="D74" s="17">
        <v>1</v>
      </c>
      <c r="E74" s="18">
        <v>314500</v>
      </c>
      <c r="F74" s="18">
        <f>E74*D74</f>
        <v>314500</v>
      </c>
      <c r="G74" s="18"/>
      <c r="H74" s="18"/>
      <c r="I74" s="35">
        <f t="shared" ref="I74:I78" si="9">F74</f>
        <v>314500</v>
      </c>
      <c r="J74" s="26"/>
    </row>
    <row r="75" spans="1:10" s="27" customFormat="1" ht="15.6" x14ac:dyDescent="0.3">
      <c r="A75" s="11"/>
      <c r="B75" s="15" t="s">
        <v>79</v>
      </c>
      <c r="C75" s="33" t="s">
        <v>32</v>
      </c>
      <c r="D75" s="34">
        <v>15</v>
      </c>
      <c r="E75" s="18">
        <v>17500</v>
      </c>
      <c r="F75" s="18">
        <f>E75*D75</f>
        <v>262500</v>
      </c>
      <c r="G75" s="18"/>
      <c r="H75" s="18"/>
      <c r="I75" s="18">
        <f t="shared" si="9"/>
        <v>262500</v>
      </c>
      <c r="J75" s="26"/>
    </row>
    <row r="76" spans="1:10" s="27" customFormat="1" ht="15.6" x14ac:dyDescent="0.3">
      <c r="A76" s="11"/>
      <c r="B76" s="15" t="s">
        <v>80</v>
      </c>
      <c r="C76" s="16" t="s">
        <v>33</v>
      </c>
      <c r="D76" s="17">
        <v>1</v>
      </c>
      <c r="E76" s="18">
        <v>140000</v>
      </c>
      <c r="F76" s="18">
        <f>E76*D76</f>
        <v>140000</v>
      </c>
      <c r="G76" s="18"/>
      <c r="H76" s="18"/>
      <c r="I76" s="35">
        <f t="shared" si="9"/>
        <v>140000</v>
      </c>
      <c r="J76" s="26"/>
    </row>
    <row r="77" spans="1:10" s="27" customFormat="1" ht="31.2" x14ac:dyDescent="0.3">
      <c r="A77" s="11"/>
      <c r="B77" s="15" t="s">
        <v>67</v>
      </c>
      <c r="C77" s="16" t="s">
        <v>29</v>
      </c>
      <c r="D77" s="17">
        <v>1</v>
      </c>
      <c r="E77" s="18">
        <v>170000</v>
      </c>
      <c r="F77" s="18">
        <f t="shared" ref="F77" si="10">E77*D77</f>
        <v>170000</v>
      </c>
      <c r="G77" s="18"/>
      <c r="H77" s="18"/>
      <c r="I77" s="35">
        <f t="shared" si="9"/>
        <v>170000</v>
      </c>
      <c r="J77" s="26"/>
    </row>
    <row r="78" spans="1:10" s="22" customFormat="1" ht="15.6" x14ac:dyDescent="0.3">
      <c r="A78" s="10"/>
      <c r="B78" s="8" t="s">
        <v>13</v>
      </c>
      <c r="C78" s="12"/>
      <c r="D78" s="12"/>
      <c r="E78" s="12"/>
      <c r="F78" s="21">
        <f>F10+F25</f>
        <v>9143280</v>
      </c>
      <c r="G78" s="12"/>
      <c r="H78" s="12"/>
      <c r="I78" s="13">
        <f t="shared" si="9"/>
        <v>9143280</v>
      </c>
    </row>
    <row r="79" spans="1:10" ht="15.6" x14ac:dyDescent="0.3">
      <c r="A79" s="42" t="s">
        <v>14</v>
      </c>
      <c r="B79" s="42"/>
      <c r="C79" s="42"/>
      <c r="D79" s="42"/>
      <c r="E79" s="42"/>
      <c r="F79" s="42"/>
      <c r="G79" s="42"/>
      <c r="H79" s="42"/>
      <c r="I79" s="42"/>
    </row>
    <row r="80" spans="1:10" ht="15.6" x14ac:dyDescent="0.3">
      <c r="A80" s="41" t="s">
        <v>42</v>
      </c>
      <c r="B80" s="41"/>
      <c r="C80" s="41"/>
      <c r="D80" s="41"/>
      <c r="E80" s="41"/>
      <c r="F80" s="41"/>
      <c r="G80" s="41"/>
      <c r="H80" s="41"/>
      <c r="I80" s="41"/>
    </row>
    <row r="81" spans="1:9" ht="15.6" x14ac:dyDescent="0.3">
      <c r="A81" s="6"/>
      <c r="E81" s="28"/>
    </row>
    <row r="82" spans="1:9" ht="15.6" x14ac:dyDescent="0.3">
      <c r="A82" s="43" t="s">
        <v>82</v>
      </c>
      <c r="B82" s="43"/>
      <c r="C82" s="43"/>
      <c r="D82" s="43"/>
      <c r="E82" s="43"/>
      <c r="F82" s="43"/>
      <c r="G82" s="43"/>
      <c r="H82" s="43"/>
      <c r="I82" s="43"/>
    </row>
    <row r="83" spans="1:9" ht="78" x14ac:dyDescent="0.3">
      <c r="A83" s="7" t="s">
        <v>15</v>
      </c>
    </row>
    <row r="84" spans="1:9" ht="15.6" x14ac:dyDescent="0.3">
      <c r="A84" s="41" t="s">
        <v>16</v>
      </c>
      <c r="B84" s="41"/>
      <c r="C84" s="41"/>
      <c r="D84" s="41"/>
      <c r="E84" s="41"/>
      <c r="F84" s="41"/>
      <c r="G84" s="41"/>
      <c r="H84" s="41"/>
      <c r="I84" s="41"/>
    </row>
    <row r="85" spans="1:9" ht="15.6" x14ac:dyDescent="0.3">
      <c r="A85" s="41" t="s">
        <v>17</v>
      </c>
      <c r="B85" s="41"/>
      <c r="C85" s="41"/>
      <c r="D85" s="41"/>
      <c r="E85" s="41"/>
      <c r="F85" s="41"/>
      <c r="G85" s="41"/>
      <c r="H85" s="41"/>
      <c r="I85" s="41"/>
    </row>
    <row r="86" spans="1:9" ht="15.6" x14ac:dyDescent="0.3">
      <c r="A86" s="6"/>
    </row>
    <row r="87" spans="1:9" ht="15.6" x14ac:dyDescent="0.3">
      <c r="A87" s="41" t="s">
        <v>18</v>
      </c>
      <c r="B87" s="41"/>
      <c r="C87" s="41"/>
      <c r="D87" s="41"/>
      <c r="E87" s="41"/>
      <c r="F87" s="41"/>
      <c r="G87" s="41"/>
      <c r="H87" s="41"/>
      <c r="I87" s="41"/>
    </row>
    <row r="88" spans="1:9" ht="15.6" x14ac:dyDescent="0.3">
      <c r="A88" s="5"/>
    </row>
    <row r="89" spans="1:9" ht="15.6" x14ac:dyDescent="0.3">
      <c r="A89" s="5" t="s">
        <v>44</v>
      </c>
    </row>
    <row r="90" spans="1:9" ht="15.6" x14ac:dyDescent="0.3">
      <c r="A90" s="5"/>
    </row>
    <row r="91" spans="1:9" ht="15.6" x14ac:dyDescent="0.3">
      <c r="A91" s="5" t="s">
        <v>47</v>
      </c>
    </row>
    <row r="92" spans="1:9" ht="15.6" x14ac:dyDescent="0.3">
      <c r="A92" s="4"/>
    </row>
    <row r="93" spans="1:9" ht="15.6" x14ac:dyDescent="0.3">
      <c r="A93" s="5" t="s">
        <v>43</v>
      </c>
    </row>
    <row r="94" spans="1:9" ht="15.6" x14ac:dyDescent="0.3">
      <c r="A94" s="5"/>
    </row>
    <row r="95" spans="1:9" ht="15.6" x14ac:dyDescent="0.3">
      <c r="A95" s="5" t="s">
        <v>48</v>
      </c>
    </row>
    <row r="96" spans="1:9" ht="15.6" x14ac:dyDescent="0.3">
      <c r="A96" s="5"/>
    </row>
    <row r="97" spans="1:1" ht="15.6" x14ac:dyDescent="0.3">
      <c r="A97" s="5" t="s">
        <v>45</v>
      </c>
    </row>
    <row r="98" spans="1:1" ht="15.6" x14ac:dyDescent="0.3">
      <c r="A98" s="5"/>
    </row>
    <row r="99" spans="1:1" ht="15.6" x14ac:dyDescent="0.3">
      <c r="A99" s="5" t="s">
        <v>49</v>
      </c>
    </row>
    <row r="100" spans="1:1" x14ac:dyDescent="0.3">
      <c r="A100" s="3"/>
    </row>
    <row r="101" spans="1:1" ht="15.6" x14ac:dyDescent="0.3">
      <c r="A101" s="5" t="s">
        <v>46</v>
      </c>
    </row>
    <row r="102" spans="1:1" ht="15.6" x14ac:dyDescent="0.3">
      <c r="A102" s="5"/>
    </row>
    <row r="103" spans="1:1" ht="15.6" x14ac:dyDescent="0.3">
      <c r="A103" s="5" t="s">
        <v>50</v>
      </c>
    </row>
  </sheetData>
  <mergeCells count="18">
    <mergeCell ref="A87:I87"/>
    <mergeCell ref="A79:I79"/>
    <mergeCell ref="A80:I80"/>
    <mergeCell ref="A82:I82"/>
    <mergeCell ref="A84:I84"/>
    <mergeCell ref="A85:I85"/>
    <mergeCell ref="A8:A9"/>
    <mergeCell ref="G8:I8"/>
    <mergeCell ref="A1:I1"/>
    <mergeCell ref="A3:I3"/>
    <mergeCell ref="A5:I5"/>
    <mergeCell ref="A6:I6"/>
    <mergeCell ref="A7:I7"/>
    <mergeCell ref="B8:B9"/>
    <mergeCell ref="C8:C9"/>
    <mergeCell ref="D8:D9"/>
    <mergeCell ref="E8:E9"/>
    <mergeCell ref="F8:F9"/>
  </mergeCells>
  <pageMargins left="0.7" right="0.14857142857142858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2021-07-27T06:58:22Z</cp:lastPrinted>
  <dcterms:created xsi:type="dcterms:W3CDTF">2021-01-27T10:48:44Z</dcterms:created>
  <dcterms:modified xsi:type="dcterms:W3CDTF">2022-10-13T03:29:05Z</dcterms:modified>
</cp:coreProperties>
</file>