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Desktop\Новая папка\По проекту vjb\1 Замечания по деталкам\Смета\Новая папка\"/>
    </mc:Choice>
  </mc:AlternateContent>
  <xr:revisionPtr revIDLastSave="0" documentId="13_ncr:1_{068319F4-6E62-4F89-AB29-0DD3E5C1680E}" xr6:coauthVersionLast="47" xr6:coauthVersionMax="47" xr10:uidLastSave="{00000000-0000-0000-0000-000000000000}"/>
  <bookViews>
    <workbookView xWindow="-120" yWindow="-120" windowWidth="29040" windowHeight="15990" xr2:uid="{4635855D-C05E-4517-BE67-82906E44EAB9}"/>
  </bookViews>
  <sheets>
    <sheet name="Лист1" sheetId="1" r:id="rId1"/>
  </sheets>
  <definedNames>
    <definedName name="_xlnm._FilterDatabase" localSheetId="0" hidden="1">Лист1!$A$9:$I$144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" i="1" l="1"/>
  <c r="H33" i="1"/>
  <c r="G10" i="1"/>
  <c r="H10" i="1"/>
  <c r="F18" i="1"/>
  <c r="I18" i="1" s="1"/>
  <c r="I19" i="1"/>
  <c r="F22" i="1"/>
  <c r="I22" i="1" s="1"/>
  <c r="F133" i="1"/>
  <c r="F132" i="1" s="1"/>
  <c r="F141" i="1"/>
  <c r="I141" i="1" s="1"/>
  <c r="F140" i="1"/>
  <c r="I140" i="1" s="1"/>
  <c r="F139" i="1"/>
  <c r="I139" i="1" s="1"/>
  <c r="F138" i="1"/>
  <c r="I138" i="1" s="1"/>
  <c r="F135" i="1"/>
  <c r="I135" i="1" s="1"/>
  <c r="F134" i="1"/>
  <c r="I134" i="1" s="1"/>
  <c r="F128" i="1"/>
  <c r="I128" i="1" s="1"/>
  <c r="F130" i="1"/>
  <c r="I130" i="1" s="1"/>
  <c r="F120" i="1"/>
  <c r="I120" i="1" s="1"/>
  <c r="F119" i="1"/>
  <c r="I119" i="1" s="1"/>
  <c r="F117" i="1"/>
  <c r="I117" i="1" s="1"/>
  <c r="F116" i="1"/>
  <c r="I116" i="1" s="1"/>
  <c r="F115" i="1"/>
  <c r="I115" i="1" s="1"/>
  <c r="F110" i="1"/>
  <c r="I110" i="1" s="1"/>
  <c r="F109" i="1"/>
  <c r="I109" i="1" s="1"/>
  <c r="F108" i="1"/>
  <c r="I108" i="1" s="1"/>
  <c r="F107" i="1"/>
  <c r="I107" i="1" s="1"/>
  <c r="F104" i="1"/>
  <c r="I104" i="1" s="1"/>
  <c r="F105" i="1"/>
  <c r="I105" i="1" s="1"/>
  <c r="F103" i="1"/>
  <c r="I103" i="1" s="1"/>
  <c r="F88" i="1"/>
  <c r="I88" i="1" s="1"/>
  <c r="F92" i="1"/>
  <c r="I92" i="1" s="1"/>
  <c r="F91" i="1"/>
  <c r="I91" i="1" s="1"/>
  <c r="F96" i="1"/>
  <c r="I96" i="1" s="1"/>
  <c r="F95" i="1"/>
  <c r="I95" i="1" s="1"/>
  <c r="F100" i="1"/>
  <c r="I100" i="1" s="1"/>
  <c r="F99" i="1"/>
  <c r="F114" i="1"/>
  <c r="I114" i="1" s="1"/>
  <c r="F113" i="1"/>
  <c r="I113" i="1" s="1"/>
  <c r="F112" i="1"/>
  <c r="I112" i="1" s="1"/>
  <c r="F129" i="1"/>
  <c r="I129" i="1" s="1"/>
  <c r="F127" i="1"/>
  <c r="I127" i="1" s="1"/>
  <c r="F126" i="1"/>
  <c r="I126" i="1" s="1"/>
  <c r="F84" i="1"/>
  <c r="I84" i="1" s="1"/>
  <c r="F85" i="1"/>
  <c r="I85" i="1" s="1"/>
  <c r="F83" i="1"/>
  <c r="I83" i="1" s="1"/>
  <c r="F53" i="1"/>
  <c r="F54" i="1"/>
  <c r="I54" i="1" s="1"/>
  <c r="F80" i="1"/>
  <c r="I80" i="1" s="1"/>
  <c r="F79" i="1"/>
  <c r="F76" i="1"/>
  <c r="I76" i="1" s="1"/>
  <c r="F75" i="1"/>
  <c r="F123" i="1"/>
  <c r="F122" i="1" s="1"/>
  <c r="I122" i="1" s="1"/>
  <c r="F72" i="1"/>
  <c r="I72" i="1" s="1"/>
  <c r="F71" i="1"/>
  <c r="I71" i="1" s="1"/>
  <c r="F68" i="1"/>
  <c r="F67" i="1" s="1"/>
  <c r="F63" i="1"/>
  <c r="I63" i="1" s="1"/>
  <c r="F64" i="1"/>
  <c r="I64" i="1" s="1"/>
  <c r="F65" i="1"/>
  <c r="I65" i="1" s="1"/>
  <c r="F62" i="1"/>
  <c r="F59" i="1"/>
  <c r="I59" i="1" s="1"/>
  <c r="F58" i="1"/>
  <c r="I58" i="1" s="1"/>
  <c r="F57" i="1"/>
  <c r="I57" i="1" s="1"/>
  <c r="F51" i="1"/>
  <c r="I51" i="1" s="1"/>
  <c r="F52" i="1"/>
  <c r="I52" i="1" s="1"/>
  <c r="F40" i="1"/>
  <c r="I40" i="1" s="1"/>
  <c r="F37" i="1"/>
  <c r="I37" i="1" s="1"/>
  <c r="F43" i="1"/>
  <c r="I43" i="1" s="1"/>
  <c r="F46" i="1"/>
  <c r="I46" i="1" s="1"/>
  <c r="F47" i="1"/>
  <c r="I47" i="1" s="1"/>
  <c r="F48" i="1"/>
  <c r="I48" i="1" s="1"/>
  <c r="F50" i="1"/>
  <c r="I50" i="1" s="1"/>
  <c r="F36" i="1"/>
  <c r="I36" i="1" s="1"/>
  <c r="F26" i="1"/>
  <c r="I26" i="1" s="1"/>
  <c r="F28" i="1"/>
  <c r="I28" i="1" s="1"/>
  <c r="F25" i="1"/>
  <c r="I25" i="1" s="1"/>
  <c r="F27" i="1"/>
  <c r="I27" i="1" s="1"/>
  <c r="F29" i="1"/>
  <c r="I29" i="1" s="1"/>
  <c r="F30" i="1"/>
  <c r="I30" i="1" s="1"/>
  <c r="F31" i="1"/>
  <c r="I31" i="1" s="1"/>
  <c r="F32" i="1"/>
  <c r="I32" i="1" s="1"/>
  <c r="F21" i="1"/>
  <c r="F23" i="1"/>
  <c r="I23" i="1" s="1"/>
  <c r="F17" i="1"/>
  <c r="I17" i="1" s="1"/>
  <c r="F16" i="1"/>
  <c r="I16" i="1" s="1"/>
  <c r="F13" i="1"/>
  <c r="I13" i="1" s="1"/>
  <c r="F14" i="1"/>
  <c r="I14" i="1" s="1"/>
  <c r="F15" i="1"/>
  <c r="I15" i="1" s="1"/>
  <c r="F12" i="1"/>
  <c r="I12" i="1" s="1"/>
  <c r="F94" i="1" l="1"/>
  <c r="F93" i="1" s="1"/>
  <c r="F102" i="1"/>
  <c r="F106" i="1"/>
  <c r="I106" i="1" s="1"/>
  <c r="F111" i="1"/>
  <c r="I111" i="1" s="1"/>
  <c r="H142" i="1"/>
  <c r="F61" i="1"/>
  <c r="F20" i="1"/>
  <c r="I20" i="1" s="1"/>
  <c r="I21" i="1"/>
  <c r="F49" i="1"/>
  <c r="I49" i="1" s="1"/>
  <c r="I133" i="1"/>
  <c r="F137" i="1"/>
  <c r="F125" i="1"/>
  <c r="F118" i="1"/>
  <c r="I118" i="1" s="1"/>
  <c r="F98" i="1"/>
  <c r="F87" i="1"/>
  <c r="F90" i="1"/>
  <c r="I99" i="1"/>
  <c r="F82" i="1"/>
  <c r="I53" i="1"/>
  <c r="F78" i="1"/>
  <c r="F77" i="1" s="1"/>
  <c r="I77" i="1" s="1"/>
  <c r="I79" i="1"/>
  <c r="F74" i="1"/>
  <c r="I75" i="1"/>
  <c r="F121" i="1"/>
  <c r="I121" i="1" s="1"/>
  <c r="I123" i="1"/>
  <c r="F70" i="1"/>
  <c r="I68" i="1"/>
  <c r="I67" i="1"/>
  <c r="F66" i="1"/>
  <c r="I66" i="1" s="1"/>
  <c r="I62" i="1"/>
  <c r="I61" i="1" s="1"/>
  <c r="F56" i="1"/>
  <c r="F45" i="1"/>
  <c r="F42" i="1"/>
  <c r="I42" i="1" s="1"/>
  <c r="F39" i="1"/>
  <c r="F35" i="1"/>
  <c r="G142" i="1"/>
  <c r="F24" i="1"/>
  <c r="I24" i="1" s="1"/>
  <c r="F11" i="1"/>
  <c r="I94" i="1" l="1"/>
  <c r="F101" i="1"/>
  <c r="I101" i="1" s="1"/>
  <c r="F10" i="1"/>
  <c r="I137" i="1"/>
  <c r="F136" i="1"/>
  <c r="I132" i="1"/>
  <c r="F131" i="1"/>
  <c r="I131" i="1" s="1"/>
  <c r="I56" i="1"/>
  <c r="F55" i="1"/>
  <c r="I55" i="1" s="1"/>
  <c r="I125" i="1"/>
  <c r="F124" i="1"/>
  <c r="I124" i="1" s="1"/>
  <c r="I102" i="1"/>
  <c r="I98" i="1"/>
  <c r="F97" i="1"/>
  <c r="I97" i="1" s="1"/>
  <c r="I93" i="1"/>
  <c r="I90" i="1"/>
  <c r="F89" i="1"/>
  <c r="I89" i="1" s="1"/>
  <c r="I87" i="1"/>
  <c r="F86" i="1"/>
  <c r="I86" i="1" s="1"/>
  <c r="I82" i="1"/>
  <c r="F81" i="1"/>
  <c r="I81" i="1" s="1"/>
  <c r="I78" i="1"/>
  <c r="I74" i="1"/>
  <c r="F73" i="1"/>
  <c r="I73" i="1" s="1"/>
  <c r="I70" i="1"/>
  <c r="F69" i="1"/>
  <c r="I69" i="1" s="1"/>
  <c r="F60" i="1"/>
  <c r="F44" i="1"/>
  <c r="I44" i="1" s="1"/>
  <c r="I45" i="1"/>
  <c r="F41" i="1"/>
  <c r="I41" i="1" s="1"/>
  <c r="I39" i="1"/>
  <c r="F38" i="1"/>
  <c r="I38" i="1" s="1"/>
  <c r="I35" i="1"/>
  <c r="F34" i="1"/>
  <c r="I11" i="1"/>
  <c r="I10" i="1" s="1"/>
  <c r="I136" i="1" l="1"/>
  <c r="F33" i="1"/>
  <c r="F142" i="1" s="1"/>
  <c r="I60" i="1"/>
  <c r="I34" i="1"/>
  <c r="I33" i="1" l="1"/>
  <c r="I142" i="1" s="1"/>
  <c r="J10" i="1" l="1"/>
</calcChain>
</file>

<file path=xl/sharedStrings.xml><?xml version="1.0" encoding="utf-8"?>
<sst xmlns="http://schemas.openxmlformats.org/spreadsheetml/2006/main" count="232" uniqueCount="149">
  <si>
    <t xml:space="preserve">Смета расходов по реализации социального проекта </t>
  </si>
  <si>
    <t>Грантополучатель: ОО Сообщество молодежных работников</t>
  </si>
  <si>
    <t>Тема гранта:Социальное ориентирование молодежи</t>
  </si>
  <si>
    <t>Сумма гранта: 30 000 000 (тридцать миллионов) тенге</t>
  </si>
  <si>
    <t>№</t>
  </si>
  <si>
    <t>Статьи расходов</t>
  </si>
  <si>
    <t>Единица измерения</t>
  </si>
  <si>
    <t>Количество</t>
  </si>
  <si>
    <t>Стоимость, в тенге</t>
  </si>
  <si>
    <t>Всего, в тенге</t>
  </si>
  <si>
    <t>Источники финансирования</t>
  </si>
  <si>
    <t>Заявитель (софинансирование)</t>
  </si>
  <si>
    <t>Другие источники софинансирования</t>
  </si>
  <si>
    <t>Средства гранта</t>
  </si>
  <si>
    <t>Административные расходы:</t>
  </si>
  <si>
    <t>Заработная плата, в том числе:</t>
  </si>
  <si>
    <t>Кординатор проекта</t>
  </si>
  <si>
    <t>0,5 ставки/месяц</t>
  </si>
  <si>
    <t>Бухгалтер</t>
  </si>
  <si>
    <t>Специалист по связям с общественностью</t>
  </si>
  <si>
    <t>Программный специалист</t>
  </si>
  <si>
    <t>Социальный налог и социальные отчисления</t>
  </si>
  <si>
    <t>месяц</t>
  </si>
  <si>
    <t>Обязательное социальное медицинское страхование</t>
  </si>
  <si>
    <t>Банковские услуги</t>
  </si>
  <si>
    <t>услуга</t>
  </si>
  <si>
    <t>Расходные материалы, приобретение товаров, необходимых для обслуживания и содержания основных средств и другие запасы, в том числе:</t>
  </si>
  <si>
    <t>Прочие расходы, в том числе:</t>
  </si>
  <si>
    <t>Заправка картриджей</t>
  </si>
  <si>
    <t xml:space="preserve">флешкарты для отчета  </t>
  </si>
  <si>
    <t>Канцелярские товары</t>
  </si>
  <si>
    <t>Материально-техническое обеспечение:</t>
  </si>
  <si>
    <t>ноутбуки для сотрудников</t>
  </si>
  <si>
    <t>наушники для сотрудников и технических специалистов для качественного звука</t>
  </si>
  <si>
    <t>МФУ для сотрудников</t>
  </si>
  <si>
    <t>мобильный телефон (смартфон) для приема звонков и консультирования</t>
  </si>
  <si>
    <t xml:space="preserve">кольцевая лампа для съемок со штативом </t>
  </si>
  <si>
    <t xml:space="preserve">Фон хромакей </t>
  </si>
  <si>
    <t xml:space="preserve">Петличка </t>
  </si>
  <si>
    <t>Микрофон для подкаста</t>
  </si>
  <si>
    <t>Прямые расходы:</t>
  </si>
  <si>
    <t xml:space="preserve">Мероприятие 2. Адаптация Программы Samgau и семинаров UpShift для формата курсов дополнительного образования для учащихся школ, колледжей и вузов </t>
  </si>
  <si>
    <t>Расходы по оплате работ и услуг, оказываемых юридическими и физическими лицами, в том числе:</t>
  </si>
  <si>
    <t xml:space="preserve">услуги эксперта по разработке образовательных программ </t>
  </si>
  <si>
    <t xml:space="preserve">услуги перевода (50 стр*1500 тенге) </t>
  </si>
  <si>
    <t>Мероприятие 3. Разработка методического видео-обзора по внедрению Программы Samgau и семинаров UpShift в МРЦ</t>
  </si>
  <si>
    <t xml:space="preserve">услуги по съемке и монтажу двух видео-роликов на казахском и русском языках </t>
  </si>
  <si>
    <t xml:space="preserve">Мероприятие 4. Разработка презентационного пакета Программы для учебных заведений, организаций дополнительного образования и МРЦ </t>
  </si>
  <si>
    <t>Мероприятие 5.Проведение информационно-разъяснительной работы в средних, средне-специальных и высших учебных заведениях страны, особенно в сельской местности среди учащихся и студенческой молодежи в возрасте от 14 до 29 лет о навыках социального ориентирования, привития интереса к знаниям и труду, о понятии «ложной урбанистики», о новых возможностях рынка труда и образовательной системы путем запуска серии подкастов «Jas Talks» с привлечением известного психолога, двух лидеров общественного мнения, одного известного блогера и одного известного мотиватора из числа молодежи по принципу «Равный-равному»</t>
  </si>
  <si>
    <t>Расходы на служебные командировки, в том числе:</t>
  </si>
  <si>
    <t xml:space="preserve">суточные (9 командировок * 2 человека*3 дней) </t>
  </si>
  <si>
    <t>Человек*дней*командировок </t>
  </si>
  <si>
    <t xml:space="preserve">проживание (9 командировок * 2 человека*3 дней) </t>
  </si>
  <si>
    <t xml:space="preserve">Человек*дней*командировок </t>
  </si>
  <si>
    <t xml:space="preserve">проезд (9 командировок * 2 человека) </t>
  </si>
  <si>
    <t xml:space="preserve">Проезд туда-обратно </t>
  </si>
  <si>
    <t xml:space="preserve">услуга по аутрич работе </t>
  </si>
  <si>
    <t xml:space="preserve">услуги видеосъемки роликов для официальных СМИ и социальных сетей 2 видеоролика </t>
  </si>
  <si>
    <t xml:space="preserve">съемка и монтаж отснятого материала (7 видео) </t>
  </si>
  <si>
    <t>услуги таргетированной рекламы в социальных сетях</t>
  </si>
  <si>
    <t>Мероприятие 6. Разработка геймифицированной версии самопроверки (интеллектуальные викторины и состязания в онлайн и офлайн форматах)</t>
  </si>
  <si>
    <t>Приобретение раздаточных материалов, в том числе:</t>
  </si>
  <si>
    <t xml:space="preserve">услуги эксперта по разработке геймифицированной версии самопроверки (интеллектуальные викторины и состязания в онлайн и офлайн форматах) </t>
  </si>
  <si>
    <t>услуги специалиста по размещению контента на платформе Learning Passport</t>
  </si>
  <si>
    <t xml:space="preserve">услуги по переводу (20 стр*1500 тенге) </t>
  </si>
  <si>
    <t>Мероприятие 7. Разработка дополнительных модулей по использованию геймифицированной версии самопроверки для менторов-тренеров и молодежи</t>
  </si>
  <si>
    <t xml:space="preserve">услуги эксперта по разработке модулей по использованию геймифицированной версии самопроверки для менторов-тренеров и молодежи </t>
  </si>
  <si>
    <t xml:space="preserve">услуги специалиста по размещению контента на платформе Learning Passport </t>
  </si>
  <si>
    <t>услуги по переводу (50 стр*1500 тенге) </t>
  </si>
  <si>
    <t xml:space="preserve">услуги по регистрации публикаций в Книжной палате </t>
  </si>
  <si>
    <t>Мероприятие 8. Разработка дополнительных разделов на официальном сайте СМР «Форум для специалистов», «Форум для молодежи и подростков»</t>
  </si>
  <si>
    <t>услуга специалиста по web-разработке </t>
  </si>
  <si>
    <t>Мероприятие 9.  Обучение специалистов посредством ранее разработанных асинхронных курсов и дополнительных модулей на платформе Learning Passport</t>
  </si>
  <si>
    <t>услуга по организации образовательного курса </t>
  </si>
  <si>
    <t>услуги по техническому сопровождению и обеспечению функционирования стриминговой платформы ZOOM для проведения установочных сессий </t>
  </si>
  <si>
    <t>Мероприятие 10. Обеспечение специалистов учебно-методическим комплексом</t>
  </si>
  <si>
    <t xml:space="preserve">услуги по тиражированию УМК  </t>
  </si>
  <si>
    <t xml:space="preserve">экземпляр </t>
  </si>
  <si>
    <t>Услуга\адрес </t>
  </si>
  <si>
    <t xml:space="preserve">Услуга\адрес </t>
  </si>
  <si>
    <t xml:space="preserve">Мероприятие 12. Запуск первого цикла обучения в МРЦ, учебных заведениях и организациях дополнительного образования в онлайн формате по развитию жизненных навыков для трудоустойства, достойной работы и предпринимательства на основе адаптированной программы Samgau </t>
  </si>
  <si>
    <t>человек</t>
  </si>
  <si>
    <t xml:space="preserve">услуги по техническому сопровождению и обеспечению функционирования стриминговой платформы ZOOM для проведения установочных сессий </t>
  </si>
  <si>
    <t>Мероприятие 15.  Проведение обучающих семинаров по разработке социальных инноваций среди команд, сформированных в рамках обучения молодежи жизненным навыкам для трудоустройства, достойной работы и предпринимательства, и налоговой культуры</t>
  </si>
  <si>
    <t xml:space="preserve">человек </t>
  </si>
  <si>
    <t xml:space="preserve">услуги ведущих семинара на русском и казахском языках </t>
  </si>
  <si>
    <t xml:space="preserve">услуга\человек </t>
  </si>
  <si>
    <t>Мероприятие 17.  Проведение региональных конкурсов проектов социальных инноваций и социального предпринимательства</t>
  </si>
  <si>
    <t xml:space="preserve">услуги по техническому сопровождению и обеспечению функционирования стриминговой платформы ZOOM для проведения конкурса </t>
  </si>
  <si>
    <t>Мероприятие 18. Разработка Кабинета менторского альянса</t>
  </si>
  <si>
    <t xml:space="preserve">услуга специалиста по web-разработке </t>
  </si>
  <si>
    <t xml:space="preserve">услуга по переводу резюме (100 стр.*1500 тенге) </t>
  </si>
  <si>
    <t>Мероприятие 19.  Разработка краудфандинговой платформы для проектов участников</t>
  </si>
  <si>
    <t xml:space="preserve">услуга по переводу web-страницы (1 web-стр.*15 000 тенге) </t>
  </si>
  <si>
    <t>Мероприятие 20.  Продвижение Историй успеха первого цикла</t>
  </si>
  <si>
    <t xml:space="preserve">услуги платформы Canva </t>
  </si>
  <si>
    <t xml:space="preserve">услуги по съемке и монтажу видео-роликов  </t>
  </si>
  <si>
    <t>Мероприятие 22.  Организация круглого стола по итогам первого цикла с участием специалистов, молодежи, представителей МИО</t>
  </si>
  <si>
    <t xml:space="preserve">презентационный материал </t>
  </si>
  <si>
    <t xml:space="preserve">брендированные ручки </t>
  </si>
  <si>
    <t>штук</t>
  </si>
  <si>
    <t xml:space="preserve">брендированные блокноты </t>
  </si>
  <si>
    <t xml:space="preserve">брендированные экосумки  </t>
  </si>
  <si>
    <t>услуги фасилитатора на русском и казахском языках в офлайн  и онлайн режиме</t>
  </si>
  <si>
    <t xml:space="preserve">услуги по разработке ннфографики и дизайна для раздаточного материала </t>
  </si>
  <si>
    <t xml:space="preserve">услуги по переводу презентационного материала (20 стр*1500 тенге) </t>
  </si>
  <si>
    <t xml:space="preserve">услуги по техническому сопровождению и обеспечению функционирования стриминговой платформы ZOOM для организации онлайн участия. </t>
  </si>
  <si>
    <t xml:space="preserve">услуги мобилографа по съемке и монтажу видео-роликов на двух языках </t>
  </si>
  <si>
    <t xml:space="preserve">услуги по фотосъемке </t>
  </si>
  <si>
    <t>Представительские расходы, в том числе:</t>
  </si>
  <si>
    <t>Кофе-брейк</t>
  </si>
  <si>
    <t>порций</t>
  </si>
  <si>
    <t>Обед</t>
  </si>
  <si>
    <t>Мероприятие 24.Поддержка учебных заведений, которые используют Программу в качестве курса дополнительного образования в 2022-2023 учебном году</t>
  </si>
  <si>
    <t>услуги фасилитатора на русском и казахском языках</t>
  </si>
  <si>
    <t xml:space="preserve">услуги по разработке инфографики и дизайна для презентационного материала </t>
  </si>
  <si>
    <t>услуги по съемке и монтажу об итогах проектах видео-роликов на двух яз</t>
  </si>
  <si>
    <t>Мероприятие 26.Проведение опросов участников проекта по формату «ДО» и «ПОСЛЕ»</t>
  </si>
  <si>
    <t>Специалист по мониторингу и оценке</t>
  </si>
  <si>
    <t xml:space="preserve">услуги по разработке, проведению и обработке результатов анкетирования </t>
  </si>
  <si>
    <t xml:space="preserve">услуги платформы Surveymonkey пакет Advance </t>
  </si>
  <si>
    <t>Мероприятие 27.Разработка аналитической справки о результатах опросов участников</t>
  </si>
  <si>
    <t xml:space="preserve">услуги по разработке аналитической справки </t>
  </si>
  <si>
    <t xml:space="preserve">услуги перевода (30 стр.*1 500 тенге) </t>
  </si>
  <si>
    <t xml:space="preserve">услуги дизайна публикации </t>
  </si>
  <si>
    <t xml:space="preserve">услуги по тиражированию публикации </t>
  </si>
  <si>
    <t>Итого:</t>
  </si>
  <si>
    <r>
      <t xml:space="preserve">С Приложением № </t>
    </r>
    <r>
      <rPr>
        <sz val="12"/>
        <color theme="1"/>
        <rFont val="Times New Roman"/>
        <family val="1"/>
        <charset val="204"/>
      </rPr>
      <t xml:space="preserve">2 ознакомлен и согласен: </t>
    </r>
  </si>
  <si>
    <t>Грантополучатель:  ОО "Сообщество молодежных работников"</t>
  </si>
  <si>
    <t xml:space="preserve">Исполнительный директор _________________ Данилова Е.С. </t>
  </si>
  <si>
    <t xml:space="preserve">                                                        М.П.</t>
  </si>
  <si>
    <t>Грантодатель:</t>
  </si>
  <si>
    <t xml:space="preserve">НАО «Центр поддержки гражданских инициатив» </t>
  </si>
  <si>
    <t xml:space="preserve">Публикация материалов на информационных порталах и официальных СМИ </t>
  </si>
  <si>
    <t>услуги по обеспечению ваучерами тренеров, в том числе расходы на раздаточные и расходные материалы в рамках первого цикла</t>
  </si>
  <si>
    <t>услуги дизайна брошюр и презентационной версии учебно-методического комплекса</t>
  </si>
  <si>
    <t xml:space="preserve">проезд участника проекта (1 командировка * 1 человек) </t>
  </si>
  <si>
    <t xml:space="preserve">проживание участника проекта (1 командировка * 1 человек*3 дня) </t>
  </si>
  <si>
    <t xml:space="preserve">суточные для участника проекта (1 командировка * 1 человек*3 дня) </t>
  </si>
  <si>
    <t>Мероприятие 24.Проведение итоговой онлайн конференции</t>
  </si>
  <si>
    <t>услуги эксперта по консультированию по методическим вопросам (2 специалиста по 4 месяца)</t>
  </si>
  <si>
    <t>Приложение № 2 
к Договору о предоставлении гранта 
от «31» марта 2022 года №____</t>
  </si>
  <si>
    <t>"СОГЛАСОВАНО"</t>
  </si>
  <si>
    <t xml:space="preserve">И. о. Председателя Правления </t>
  </si>
  <si>
    <t>_________________ / Құрман Ғ. П.</t>
  </si>
  <si>
    <t xml:space="preserve">Заместитель Председателя Правления </t>
  </si>
  <si>
    <t>_________________ / Бисембиев Ж. О.</t>
  </si>
  <si>
    <t>Главный менеджер Департамента управления проектами</t>
  </si>
  <si>
    <t>________________ / Сейлханова А.Б.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</si>
</sst>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₽_-;\-* #,##0.00\ _₽_-;_-* &quot;-&quot;??\ _₽_-;_-@_-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44">
    <xf numFmtId="0" fontId="0" fillId="0" borderId="0" xfId="0"/>
    <xf numFmtId="43" fontId="1" fillId="0" borderId="1" xfId="1" applyFont="1" applyFill="1" applyBorder="1" applyAlignment="1">
      <alignment vertical="center" wrapText="1"/>
    </xf>
    <xf numFmtId="43" fontId="2" fillId="0" borderId="1" xfId="1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left" vertical="center" indent="15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indent="10"/>
    </xf>
    <xf numFmtId="0" fontId="2" fillId="0" borderId="0" xfId="0" applyFont="1" applyAlignment="1">
      <alignment horizontal="left" vertical="center" wrapText="1" indent="10"/>
    </xf>
    <xf numFmtId="0" fontId="2" fillId="0" borderId="0" xfId="0" applyFont="1" applyAlignment="1">
      <alignment vertical="center"/>
    </xf>
    <xf numFmtId="43" fontId="4" fillId="0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7" fillId="0" borderId="0" xfId="0" applyFont="1"/>
    <xf numFmtId="43" fontId="7" fillId="0" borderId="0" xfId="1" applyFont="1" applyFill="1"/>
    <xf numFmtId="9" fontId="7" fillId="0" borderId="0" xfId="2" applyFont="1"/>
    <xf numFmtId="43" fontId="7" fillId="0" borderId="0" xfId="0" applyNumberFormat="1" applyFont="1"/>
    <xf numFmtId="164" fontId="8" fillId="0" borderId="0" xfId="0" applyNumberFormat="1" applyFont="1"/>
    <xf numFmtId="0" fontId="3" fillId="0" borderId="0" xfId="0" applyFont="1"/>
    <xf numFmtId="0" fontId="9" fillId="0" borderId="0" xfId="0" applyFont="1"/>
    <xf numFmtId="164" fontId="9" fillId="0" borderId="0" xfId="0" applyNumberFormat="1" applyFont="1"/>
    <xf numFmtId="43" fontId="7" fillId="0" borderId="0" xfId="0" applyNumberFormat="1" applyFont="1" applyAlignment="1">
      <alignment wrapText="1"/>
    </xf>
    <xf numFmtId="164" fontId="10" fillId="0" borderId="0" xfId="0" applyNumberFormat="1" applyFont="1" applyFill="1"/>
    <xf numFmtId="164" fontId="7" fillId="0" borderId="0" xfId="0" applyNumberFormat="1" applyFont="1"/>
    <xf numFmtId="43" fontId="7" fillId="0" borderId="0" xfId="0" applyNumberFormat="1" applyFont="1" applyFill="1"/>
    <xf numFmtId="164" fontId="7" fillId="0" borderId="0" xfId="0" applyNumberFormat="1" applyFont="1" applyFill="1"/>
    <xf numFmtId="0" fontId="7" fillId="0" borderId="0" xfId="0" applyFont="1" applyAlignment="1">
      <alignment wrapText="1"/>
    </xf>
    <xf numFmtId="0" fontId="7" fillId="0" borderId="0" xfId="0" applyFont="1" applyFill="1"/>
    <xf numFmtId="0" fontId="7" fillId="0" borderId="0" xfId="0" applyFont="1" applyAlignment="1">
      <alignment vertical="center"/>
    </xf>
    <xf numFmtId="43" fontId="7" fillId="0" borderId="0" xfId="1" applyFont="1"/>
    <xf numFmtId="0" fontId="2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" fillId="0" borderId="0" xfId="0" applyFont="1"/>
    <xf numFmtId="43" fontId="1" fillId="0" borderId="0" xfId="1" applyFont="1" applyFill="1"/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FE0E6-07D3-4B51-97FE-34FCAEF0C2C9}">
  <dimension ref="A1:M166"/>
  <sheetViews>
    <sheetView tabSelected="1" zoomScaleNormal="100" workbookViewId="0">
      <selection activeCell="A146" sqref="A146:I146"/>
    </sheetView>
  </sheetViews>
  <sheetFormatPr defaultRowHeight="15" x14ac:dyDescent="0.25"/>
  <cols>
    <col min="1" max="1" width="5.85546875" style="16" customWidth="1"/>
    <col min="2" max="2" width="40.5703125" style="16" customWidth="1"/>
    <col min="3" max="3" width="18.42578125" style="16" customWidth="1"/>
    <col min="4" max="4" width="17.5703125" style="16" customWidth="1"/>
    <col min="5" max="5" width="18" style="17" customWidth="1"/>
    <col min="6" max="6" width="17.85546875" style="17" customWidth="1"/>
    <col min="7" max="7" width="17.28515625" style="17" customWidth="1"/>
    <col min="8" max="8" width="16.28515625" style="17" customWidth="1"/>
    <col min="9" max="9" width="16.140625" style="17" bestFit="1" customWidth="1"/>
    <col min="10" max="10" width="15.140625" style="16" customWidth="1"/>
    <col min="11" max="11" width="9.140625" style="16"/>
    <col min="12" max="12" width="15.85546875" style="16" bestFit="1" customWidth="1"/>
    <col min="13" max="13" width="14.7109375" style="16" bestFit="1" customWidth="1"/>
    <col min="14" max="16384" width="9.140625" style="16"/>
  </cols>
  <sheetData>
    <row r="1" spans="1:10" ht="53.25" customHeight="1" x14ac:dyDescent="0.25">
      <c r="A1" s="38" t="s">
        <v>141</v>
      </c>
      <c r="B1" s="38"/>
      <c r="C1" s="38"/>
      <c r="D1" s="38"/>
      <c r="E1" s="38"/>
      <c r="F1" s="38"/>
      <c r="G1" s="38"/>
      <c r="H1" s="38"/>
      <c r="I1" s="38"/>
    </row>
    <row r="2" spans="1:10" ht="15.75" x14ac:dyDescent="0.25">
      <c r="A2" s="4"/>
    </row>
    <row r="3" spans="1:10" ht="18.75" x14ac:dyDescent="0.25">
      <c r="A3" s="39" t="s">
        <v>0</v>
      </c>
      <c r="B3" s="39"/>
      <c r="C3" s="39"/>
      <c r="D3" s="39"/>
      <c r="E3" s="39"/>
      <c r="F3" s="39"/>
      <c r="G3" s="39"/>
      <c r="H3" s="39"/>
      <c r="I3" s="39"/>
    </row>
    <row r="4" spans="1:10" ht="15.75" x14ac:dyDescent="0.25">
      <c r="A4" s="5"/>
    </row>
    <row r="5" spans="1:10" ht="18.75" x14ac:dyDescent="0.25">
      <c r="A5" s="40" t="s">
        <v>1</v>
      </c>
      <c r="B5" s="40"/>
      <c r="C5" s="40"/>
      <c r="D5" s="40"/>
      <c r="E5" s="40"/>
      <c r="F5" s="40"/>
      <c r="G5" s="40"/>
      <c r="H5" s="40"/>
      <c r="I5" s="40"/>
    </row>
    <row r="6" spans="1:10" ht="18.75" x14ac:dyDescent="0.25">
      <c r="A6" s="41" t="s">
        <v>2</v>
      </c>
      <c r="B6" s="41"/>
      <c r="C6" s="41"/>
      <c r="D6" s="41"/>
      <c r="E6" s="41"/>
      <c r="F6" s="41"/>
      <c r="G6" s="41"/>
      <c r="H6" s="41"/>
      <c r="I6" s="41"/>
    </row>
    <row r="7" spans="1:10" ht="18.75" x14ac:dyDescent="0.25">
      <c r="A7" s="40" t="s">
        <v>3</v>
      </c>
      <c r="B7" s="40"/>
      <c r="C7" s="40"/>
      <c r="D7" s="40"/>
      <c r="E7" s="40"/>
      <c r="F7" s="40"/>
      <c r="G7" s="40"/>
      <c r="H7" s="40"/>
      <c r="I7" s="40"/>
    </row>
    <row r="8" spans="1:10" ht="31.5" customHeight="1" x14ac:dyDescent="0.25">
      <c r="A8" s="36" t="s">
        <v>4</v>
      </c>
      <c r="B8" s="36" t="s">
        <v>5</v>
      </c>
      <c r="C8" s="36" t="s">
        <v>6</v>
      </c>
      <c r="D8" s="36" t="s">
        <v>7</v>
      </c>
      <c r="E8" s="37" t="s">
        <v>8</v>
      </c>
      <c r="F8" s="37" t="s">
        <v>9</v>
      </c>
      <c r="G8" s="37" t="s">
        <v>10</v>
      </c>
      <c r="H8" s="37"/>
      <c r="I8" s="37"/>
    </row>
    <row r="9" spans="1:10" ht="75" x14ac:dyDescent="0.25">
      <c r="A9" s="36"/>
      <c r="B9" s="36"/>
      <c r="C9" s="36"/>
      <c r="D9" s="36"/>
      <c r="E9" s="37"/>
      <c r="F9" s="37"/>
      <c r="G9" s="12" t="s">
        <v>11</v>
      </c>
      <c r="H9" s="12" t="s">
        <v>12</v>
      </c>
      <c r="I9" s="12" t="s">
        <v>13</v>
      </c>
    </row>
    <row r="10" spans="1:10" ht="15.75" x14ac:dyDescent="0.25">
      <c r="A10" s="6">
        <v>1</v>
      </c>
      <c r="B10" s="7" t="s">
        <v>14</v>
      </c>
      <c r="C10" s="3"/>
      <c r="D10" s="3"/>
      <c r="E10" s="1"/>
      <c r="F10" s="2">
        <f>F11+F16+F17+F18+F20</f>
        <v>4974528</v>
      </c>
      <c r="G10" s="2">
        <f t="shared" ref="G10:I10" si="0">G11+G16+G17+G18+G20</f>
        <v>0</v>
      </c>
      <c r="H10" s="2">
        <f t="shared" si="0"/>
        <v>0</v>
      </c>
      <c r="I10" s="2">
        <f t="shared" si="0"/>
        <v>4974528</v>
      </c>
      <c r="J10" s="18">
        <f>I10/I142</f>
        <v>0.16581760000000001</v>
      </c>
    </row>
    <row r="11" spans="1:10" ht="15.75" x14ac:dyDescent="0.25">
      <c r="A11" s="3"/>
      <c r="B11" s="7" t="s">
        <v>15</v>
      </c>
      <c r="C11" s="3"/>
      <c r="D11" s="3"/>
      <c r="E11" s="1"/>
      <c r="F11" s="2">
        <f>SUM(F12:F15)</f>
        <v>4200000</v>
      </c>
      <c r="G11" s="1"/>
      <c r="H11" s="1"/>
      <c r="I11" s="2">
        <f t="shared" ref="I11" si="1">F11-G11</f>
        <v>4200000</v>
      </c>
    </row>
    <row r="12" spans="1:10" ht="39.75" customHeight="1" x14ac:dyDescent="0.25">
      <c r="A12" s="3"/>
      <c r="B12" s="3" t="s">
        <v>16</v>
      </c>
      <c r="C12" s="3" t="s">
        <v>17</v>
      </c>
      <c r="D12" s="3">
        <v>8</v>
      </c>
      <c r="E12" s="1">
        <v>150000</v>
      </c>
      <c r="F12" s="1">
        <f>D12*E12</f>
        <v>1200000</v>
      </c>
      <c r="G12" s="1"/>
      <c r="H12" s="1"/>
      <c r="I12" s="1">
        <f>F12-G12</f>
        <v>1200000</v>
      </c>
    </row>
    <row r="13" spans="1:10" ht="15.75" x14ac:dyDescent="0.25">
      <c r="A13" s="3"/>
      <c r="B13" s="3" t="s">
        <v>18</v>
      </c>
      <c r="C13" s="3" t="s">
        <v>17</v>
      </c>
      <c r="D13" s="3">
        <v>8</v>
      </c>
      <c r="E13" s="1">
        <v>125000</v>
      </c>
      <c r="F13" s="1">
        <f t="shared" ref="F13:F18" si="2">D13*E13</f>
        <v>1000000</v>
      </c>
      <c r="G13" s="1"/>
      <c r="H13" s="1"/>
      <c r="I13" s="1">
        <f t="shared" ref="I13:I32" si="3">F13-G13</f>
        <v>1000000</v>
      </c>
    </row>
    <row r="14" spans="1:10" ht="31.5" x14ac:dyDescent="0.25">
      <c r="A14" s="3"/>
      <c r="B14" s="3" t="s">
        <v>19</v>
      </c>
      <c r="C14" s="3" t="s">
        <v>17</v>
      </c>
      <c r="D14" s="3">
        <v>8</v>
      </c>
      <c r="E14" s="1">
        <v>125000</v>
      </c>
      <c r="F14" s="1">
        <f t="shared" si="2"/>
        <v>1000000</v>
      </c>
      <c r="G14" s="1"/>
      <c r="H14" s="1"/>
      <c r="I14" s="1">
        <f t="shared" si="3"/>
        <v>1000000</v>
      </c>
    </row>
    <row r="15" spans="1:10" ht="15.75" x14ac:dyDescent="0.25">
      <c r="A15" s="3"/>
      <c r="B15" s="3" t="s">
        <v>20</v>
      </c>
      <c r="C15" s="3" t="s">
        <v>17</v>
      </c>
      <c r="D15" s="3">
        <v>8</v>
      </c>
      <c r="E15" s="1">
        <v>125000</v>
      </c>
      <c r="F15" s="1">
        <f t="shared" si="2"/>
        <v>1000000</v>
      </c>
      <c r="G15" s="1"/>
      <c r="H15" s="1"/>
      <c r="I15" s="1">
        <f t="shared" si="3"/>
        <v>1000000</v>
      </c>
    </row>
    <row r="16" spans="1:10" ht="31.5" x14ac:dyDescent="0.25">
      <c r="A16" s="3"/>
      <c r="B16" s="7" t="s">
        <v>21</v>
      </c>
      <c r="C16" s="3" t="s">
        <v>22</v>
      </c>
      <c r="D16" s="7">
        <v>8</v>
      </c>
      <c r="E16" s="2">
        <v>43893</v>
      </c>
      <c r="F16" s="2">
        <f t="shared" si="2"/>
        <v>351144</v>
      </c>
      <c r="G16" s="2"/>
      <c r="H16" s="2"/>
      <c r="I16" s="2">
        <f t="shared" si="3"/>
        <v>351144</v>
      </c>
    </row>
    <row r="17" spans="1:13" ht="31.5" x14ac:dyDescent="0.25">
      <c r="A17" s="3"/>
      <c r="B17" s="7" t="s">
        <v>23</v>
      </c>
      <c r="C17" s="3" t="s">
        <v>22</v>
      </c>
      <c r="D17" s="7">
        <v>8</v>
      </c>
      <c r="E17" s="2">
        <v>15750</v>
      </c>
      <c r="F17" s="2">
        <f t="shared" si="2"/>
        <v>126000</v>
      </c>
      <c r="G17" s="2"/>
      <c r="H17" s="2"/>
      <c r="I17" s="2">
        <f t="shared" si="3"/>
        <v>126000</v>
      </c>
    </row>
    <row r="18" spans="1:13" ht="15.75" x14ac:dyDescent="0.25">
      <c r="A18" s="3"/>
      <c r="B18" s="7" t="s">
        <v>24</v>
      </c>
      <c r="C18" s="3" t="s">
        <v>25</v>
      </c>
      <c r="D18" s="7">
        <v>8</v>
      </c>
      <c r="E18" s="2">
        <v>28110.5</v>
      </c>
      <c r="F18" s="2">
        <f t="shared" si="2"/>
        <v>224884</v>
      </c>
      <c r="G18" s="2"/>
      <c r="H18" s="2"/>
      <c r="I18" s="2">
        <f t="shared" si="3"/>
        <v>224884</v>
      </c>
    </row>
    <row r="19" spans="1:13" ht="78.75" x14ac:dyDescent="0.25">
      <c r="A19" s="3"/>
      <c r="B19" s="7" t="s">
        <v>26</v>
      </c>
      <c r="C19" s="3"/>
      <c r="D19" s="7"/>
      <c r="E19" s="2"/>
      <c r="F19" s="2"/>
      <c r="G19" s="2"/>
      <c r="H19" s="2"/>
      <c r="I19" s="2">
        <f t="shared" si="3"/>
        <v>0</v>
      </c>
    </row>
    <row r="20" spans="1:13" ht="15.75" x14ac:dyDescent="0.25">
      <c r="A20" s="3"/>
      <c r="B20" s="7" t="s">
        <v>27</v>
      </c>
      <c r="C20" s="3"/>
      <c r="D20" s="7"/>
      <c r="E20" s="2"/>
      <c r="F20" s="2">
        <f>SUM(F21:F23)</f>
        <v>72500</v>
      </c>
      <c r="G20" s="2"/>
      <c r="H20" s="2"/>
      <c r="I20" s="2">
        <f t="shared" si="3"/>
        <v>72500</v>
      </c>
    </row>
    <row r="21" spans="1:13" ht="15.75" x14ac:dyDescent="0.25">
      <c r="A21" s="3"/>
      <c r="B21" s="3" t="s">
        <v>28</v>
      </c>
      <c r="C21" s="3"/>
      <c r="D21" s="3">
        <v>9</v>
      </c>
      <c r="E21" s="1">
        <v>2500</v>
      </c>
      <c r="F21" s="1">
        <f>D21*E21</f>
        <v>22500</v>
      </c>
      <c r="G21" s="1"/>
      <c r="H21" s="1"/>
      <c r="I21" s="1">
        <f t="shared" si="3"/>
        <v>22500</v>
      </c>
    </row>
    <row r="22" spans="1:13" ht="15.75" x14ac:dyDescent="0.25">
      <c r="A22" s="3"/>
      <c r="B22" s="3" t="s">
        <v>29</v>
      </c>
      <c r="C22" s="3"/>
      <c r="D22" s="3">
        <v>5</v>
      </c>
      <c r="E22" s="1">
        <v>4000</v>
      </c>
      <c r="F22" s="1">
        <f>D22*E22</f>
        <v>20000</v>
      </c>
      <c r="G22" s="1"/>
      <c r="H22" s="1"/>
      <c r="I22" s="1">
        <f t="shared" si="3"/>
        <v>20000</v>
      </c>
    </row>
    <row r="23" spans="1:13" s="30" customFormat="1" ht="15.75" x14ac:dyDescent="0.25">
      <c r="A23" s="14"/>
      <c r="B23" s="14" t="s">
        <v>30</v>
      </c>
      <c r="C23" s="14"/>
      <c r="D23" s="14">
        <v>1</v>
      </c>
      <c r="E23" s="1">
        <v>30000</v>
      </c>
      <c r="F23" s="1">
        <f>D23*E23</f>
        <v>30000</v>
      </c>
      <c r="G23" s="1"/>
      <c r="H23" s="1"/>
      <c r="I23" s="1">
        <f t="shared" si="3"/>
        <v>30000</v>
      </c>
    </row>
    <row r="24" spans="1:13" ht="31.5" x14ac:dyDescent="0.25">
      <c r="A24" s="6">
        <v>2</v>
      </c>
      <c r="B24" s="7" t="s">
        <v>31</v>
      </c>
      <c r="C24" s="3"/>
      <c r="D24" s="7"/>
      <c r="E24" s="2"/>
      <c r="F24" s="2">
        <f>SUM(F25:F32)</f>
        <v>2470000</v>
      </c>
      <c r="G24" s="2"/>
      <c r="H24" s="2"/>
      <c r="I24" s="2">
        <f t="shared" si="3"/>
        <v>2470000</v>
      </c>
      <c r="J24" s="19"/>
      <c r="L24" s="17"/>
      <c r="M24" s="20"/>
    </row>
    <row r="25" spans="1:13" ht="15.75" x14ac:dyDescent="0.25">
      <c r="A25" s="8"/>
      <c r="B25" s="3" t="s">
        <v>32</v>
      </c>
      <c r="C25" s="3"/>
      <c r="D25" s="3">
        <v>4</v>
      </c>
      <c r="E25" s="1">
        <v>300000</v>
      </c>
      <c r="F25" s="1">
        <f t="shared" ref="F25:F32" si="4">D25*E25</f>
        <v>1200000</v>
      </c>
      <c r="G25" s="1"/>
      <c r="H25" s="1"/>
      <c r="I25" s="1">
        <f t="shared" si="3"/>
        <v>1200000</v>
      </c>
    </row>
    <row r="26" spans="1:13" ht="47.25" x14ac:dyDescent="0.25">
      <c r="A26" s="8"/>
      <c r="B26" s="3" t="s">
        <v>33</v>
      </c>
      <c r="C26" s="3"/>
      <c r="D26" s="3">
        <v>6</v>
      </c>
      <c r="E26" s="1">
        <v>70000</v>
      </c>
      <c r="F26" s="1">
        <f>E26*D26</f>
        <v>420000</v>
      </c>
      <c r="G26" s="1"/>
      <c r="H26" s="1"/>
      <c r="I26" s="1">
        <f t="shared" si="3"/>
        <v>420000</v>
      </c>
    </row>
    <row r="27" spans="1:13" ht="15.75" x14ac:dyDescent="0.25">
      <c r="A27" s="8"/>
      <c r="B27" s="21" t="s">
        <v>34</v>
      </c>
      <c r="C27" s="3"/>
      <c r="D27" s="3">
        <v>4</v>
      </c>
      <c r="E27" s="1">
        <v>76000</v>
      </c>
      <c r="F27" s="1">
        <f t="shared" si="4"/>
        <v>304000</v>
      </c>
      <c r="G27" s="1"/>
      <c r="H27" s="1"/>
      <c r="I27" s="1">
        <f t="shared" si="3"/>
        <v>304000</v>
      </c>
    </row>
    <row r="28" spans="1:13" ht="31.5" x14ac:dyDescent="0.25">
      <c r="A28" s="8"/>
      <c r="B28" s="3" t="s">
        <v>35</v>
      </c>
      <c r="C28" s="3"/>
      <c r="D28" s="3">
        <v>1</v>
      </c>
      <c r="E28" s="1">
        <v>120000</v>
      </c>
      <c r="F28" s="1">
        <f t="shared" si="4"/>
        <v>120000</v>
      </c>
      <c r="G28" s="1"/>
      <c r="H28" s="1"/>
      <c r="I28" s="1">
        <f t="shared" si="3"/>
        <v>120000</v>
      </c>
    </row>
    <row r="29" spans="1:13" ht="31.5" x14ac:dyDescent="0.25">
      <c r="A29" s="8"/>
      <c r="B29" s="3" t="s">
        <v>36</v>
      </c>
      <c r="C29" s="3"/>
      <c r="D29" s="3">
        <v>1</v>
      </c>
      <c r="E29" s="1">
        <v>32000</v>
      </c>
      <c r="F29" s="1">
        <f t="shared" si="4"/>
        <v>32000</v>
      </c>
      <c r="G29" s="1"/>
      <c r="H29" s="1"/>
      <c r="I29" s="1">
        <f t="shared" si="3"/>
        <v>32000</v>
      </c>
    </row>
    <row r="30" spans="1:13" ht="15.75" x14ac:dyDescent="0.25">
      <c r="A30" s="8"/>
      <c r="B30" s="3" t="s">
        <v>37</v>
      </c>
      <c r="C30" s="3"/>
      <c r="D30" s="3">
        <v>1</v>
      </c>
      <c r="E30" s="1">
        <v>124000</v>
      </c>
      <c r="F30" s="1">
        <f t="shared" si="4"/>
        <v>124000</v>
      </c>
      <c r="G30" s="1"/>
      <c r="H30" s="1"/>
      <c r="I30" s="1">
        <f t="shared" si="3"/>
        <v>124000</v>
      </c>
    </row>
    <row r="31" spans="1:13" ht="15.75" x14ac:dyDescent="0.25">
      <c r="A31" s="8"/>
      <c r="B31" s="3" t="s">
        <v>38</v>
      </c>
      <c r="C31" s="3"/>
      <c r="D31" s="3">
        <v>3</v>
      </c>
      <c r="E31" s="1">
        <v>20000</v>
      </c>
      <c r="F31" s="1">
        <f t="shared" si="4"/>
        <v>60000</v>
      </c>
      <c r="G31" s="1"/>
      <c r="H31" s="1"/>
      <c r="I31" s="1">
        <f t="shared" si="3"/>
        <v>60000</v>
      </c>
    </row>
    <row r="32" spans="1:13" ht="15.75" x14ac:dyDescent="0.25">
      <c r="A32" s="8"/>
      <c r="B32" s="3" t="s">
        <v>39</v>
      </c>
      <c r="C32" s="3"/>
      <c r="D32" s="3">
        <v>3</v>
      </c>
      <c r="E32" s="1">
        <v>70000</v>
      </c>
      <c r="F32" s="1">
        <f t="shared" si="4"/>
        <v>210000</v>
      </c>
      <c r="G32" s="1"/>
      <c r="H32" s="1"/>
      <c r="I32" s="1">
        <f t="shared" si="3"/>
        <v>210000</v>
      </c>
    </row>
    <row r="33" spans="1:12" s="22" customFormat="1" ht="15.75" x14ac:dyDescent="0.2">
      <c r="A33" s="6">
        <v>3</v>
      </c>
      <c r="B33" s="7" t="s">
        <v>40</v>
      </c>
      <c r="C33" s="7"/>
      <c r="D33" s="7"/>
      <c r="E33" s="2"/>
      <c r="F33" s="2">
        <f>F34+F38+F41+F44+F55+F60+F66+F69+F121+F73+F77+F81+F86+F89+F93+F97+F101+F124+F131+F136</f>
        <v>22555472</v>
      </c>
      <c r="G33" s="2">
        <f t="shared" ref="G33:I33" si="5">G34+G38+G41+G44+G55+G60+G66+G69+G121+G73+G77+G81+G86+G89+G93+G97+G101+G124+G131+G136</f>
        <v>0</v>
      </c>
      <c r="H33" s="2">
        <f t="shared" si="5"/>
        <v>0</v>
      </c>
      <c r="I33" s="2">
        <f t="shared" si="5"/>
        <v>22555472</v>
      </c>
      <c r="L33" s="23"/>
    </row>
    <row r="34" spans="1:12" ht="78.75" x14ac:dyDescent="0.25">
      <c r="A34" s="3"/>
      <c r="B34" s="7" t="s">
        <v>41</v>
      </c>
      <c r="C34" s="3"/>
      <c r="D34" s="7"/>
      <c r="E34" s="2"/>
      <c r="F34" s="2">
        <f>F35</f>
        <v>525000</v>
      </c>
      <c r="G34" s="2"/>
      <c r="H34" s="2"/>
      <c r="I34" s="2">
        <f t="shared" ref="I34:I35" si="6">F34-G34-H34</f>
        <v>525000</v>
      </c>
    </row>
    <row r="35" spans="1:12" ht="47.25" x14ac:dyDescent="0.25">
      <c r="A35" s="3"/>
      <c r="B35" s="3" t="s">
        <v>42</v>
      </c>
      <c r="C35" s="3"/>
      <c r="D35" s="3"/>
      <c r="E35" s="1"/>
      <c r="F35" s="1">
        <f>SUM(F36:F37)</f>
        <v>525000</v>
      </c>
      <c r="G35" s="1"/>
      <c r="H35" s="1"/>
      <c r="I35" s="1">
        <f t="shared" si="6"/>
        <v>525000</v>
      </c>
    </row>
    <row r="36" spans="1:12" ht="31.5" x14ac:dyDescent="0.25">
      <c r="A36" s="3"/>
      <c r="B36" s="3" t="s">
        <v>43</v>
      </c>
      <c r="C36" s="3" t="s">
        <v>25</v>
      </c>
      <c r="D36" s="3">
        <v>1</v>
      </c>
      <c r="E36" s="1">
        <v>450000</v>
      </c>
      <c r="F36" s="1">
        <f>D36*E36</f>
        <v>450000</v>
      </c>
      <c r="G36" s="1"/>
      <c r="H36" s="1"/>
      <c r="I36" s="1">
        <f>F36-G36-H36</f>
        <v>450000</v>
      </c>
      <c r="J36" s="24"/>
    </row>
    <row r="37" spans="1:12" ht="15.75" x14ac:dyDescent="0.25">
      <c r="A37" s="3"/>
      <c r="B37" s="3" t="s">
        <v>44</v>
      </c>
      <c r="C37" s="3" t="s">
        <v>25</v>
      </c>
      <c r="D37" s="3">
        <v>1</v>
      </c>
      <c r="E37" s="1">
        <v>75000</v>
      </c>
      <c r="F37" s="1">
        <f t="shared" ref="F37:F52" si="7">D37*E37</f>
        <v>75000</v>
      </c>
      <c r="G37" s="1"/>
      <c r="H37" s="1"/>
      <c r="I37" s="1">
        <f t="shared" ref="I37:I55" si="8">F37-G37-H37</f>
        <v>75000</v>
      </c>
    </row>
    <row r="38" spans="1:12" ht="63" x14ac:dyDescent="0.25">
      <c r="A38" s="3"/>
      <c r="B38" s="7" t="s">
        <v>45</v>
      </c>
      <c r="C38" s="3"/>
      <c r="D38" s="7"/>
      <c r="E38" s="2"/>
      <c r="F38" s="2">
        <f>F39</f>
        <v>200000</v>
      </c>
      <c r="G38" s="2"/>
      <c r="H38" s="2"/>
      <c r="I38" s="2">
        <f t="shared" si="8"/>
        <v>200000</v>
      </c>
    </row>
    <row r="39" spans="1:12" ht="47.25" x14ac:dyDescent="0.25">
      <c r="A39" s="3"/>
      <c r="B39" s="3" t="s">
        <v>42</v>
      </c>
      <c r="C39" s="3"/>
      <c r="D39" s="3"/>
      <c r="E39" s="1"/>
      <c r="F39" s="1">
        <f>F40</f>
        <v>200000</v>
      </c>
      <c r="G39" s="1"/>
      <c r="H39" s="1"/>
      <c r="I39" s="1">
        <f t="shared" si="8"/>
        <v>200000</v>
      </c>
    </row>
    <row r="40" spans="1:12" ht="45" customHeight="1" x14ac:dyDescent="0.25">
      <c r="A40" s="3"/>
      <c r="B40" s="3" t="s">
        <v>46</v>
      </c>
      <c r="C40" s="3" t="s">
        <v>25</v>
      </c>
      <c r="D40" s="3">
        <v>2</v>
      </c>
      <c r="E40" s="1">
        <v>100000</v>
      </c>
      <c r="F40" s="1">
        <f>D40*E40</f>
        <v>200000</v>
      </c>
      <c r="G40" s="1"/>
      <c r="H40" s="1"/>
      <c r="I40" s="1">
        <f>F40-G40-H40</f>
        <v>200000</v>
      </c>
    </row>
    <row r="41" spans="1:12" ht="78.75" x14ac:dyDescent="0.25">
      <c r="A41" s="3"/>
      <c r="B41" s="7" t="s">
        <v>47</v>
      </c>
      <c r="C41" s="3"/>
      <c r="D41" s="7"/>
      <c r="E41" s="2"/>
      <c r="F41" s="2">
        <f>F42</f>
        <v>80000</v>
      </c>
      <c r="G41" s="2"/>
      <c r="H41" s="2"/>
      <c r="I41" s="2">
        <f t="shared" si="8"/>
        <v>80000</v>
      </c>
    </row>
    <row r="42" spans="1:12" ht="47.25" x14ac:dyDescent="0.25">
      <c r="A42" s="3"/>
      <c r="B42" s="3" t="s">
        <v>42</v>
      </c>
      <c r="C42" s="3"/>
      <c r="D42" s="3"/>
      <c r="E42" s="1"/>
      <c r="F42" s="1">
        <f>F43</f>
        <v>80000</v>
      </c>
      <c r="G42" s="1"/>
      <c r="H42" s="1"/>
      <c r="I42" s="1">
        <f t="shared" si="8"/>
        <v>80000</v>
      </c>
    </row>
    <row r="43" spans="1:12" ht="47.25" x14ac:dyDescent="0.25">
      <c r="A43" s="3"/>
      <c r="B43" s="3" t="s">
        <v>135</v>
      </c>
      <c r="C43" s="3" t="s">
        <v>25</v>
      </c>
      <c r="D43" s="3">
        <v>1</v>
      </c>
      <c r="E43" s="1">
        <v>80000</v>
      </c>
      <c r="F43" s="1">
        <f t="shared" si="7"/>
        <v>80000</v>
      </c>
      <c r="G43" s="1"/>
      <c r="H43" s="1"/>
      <c r="I43" s="1">
        <f t="shared" si="8"/>
        <v>80000</v>
      </c>
      <c r="J43" s="19"/>
    </row>
    <row r="44" spans="1:12" ht="312.75" customHeight="1" x14ac:dyDescent="0.25">
      <c r="A44" s="3"/>
      <c r="B44" s="7" t="s">
        <v>48</v>
      </c>
      <c r="C44" s="3"/>
      <c r="D44" s="7"/>
      <c r="E44" s="2"/>
      <c r="F44" s="2">
        <f>F45+F49</f>
        <v>4300804</v>
      </c>
      <c r="G44" s="2"/>
      <c r="H44" s="2"/>
      <c r="I44" s="2">
        <f t="shared" si="8"/>
        <v>4300804</v>
      </c>
      <c r="J44" s="28"/>
    </row>
    <row r="45" spans="1:12" ht="31.5" x14ac:dyDescent="0.25">
      <c r="A45" s="3"/>
      <c r="B45" s="3" t="s">
        <v>49</v>
      </c>
      <c r="C45" s="3"/>
      <c r="D45" s="3"/>
      <c r="E45" s="1"/>
      <c r="F45" s="1">
        <f>SUM(F46:F48)</f>
        <v>1590804</v>
      </c>
      <c r="G45" s="1"/>
      <c r="H45" s="1"/>
      <c r="I45" s="1">
        <f t="shared" si="8"/>
        <v>1590804</v>
      </c>
    </row>
    <row r="46" spans="1:12" ht="31.5" x14ac:dyDescent="0.25">
      <c r="A46" s="3"/>
      <c r="B46" s="3" t="s">
        <v>50</v>
      </c>
      <c r="C46" s="3" t="s">
        <v>51</v>
      </c>
      <c r="D46" s="3">
        <v>54</v>
      </c>
      <c r="E46" s="1">
        <v>6126</v>
      </c>
      <c r="F46" s="1">
        <f t="shared" si="7"/>
        <v>330804</v>
      </c>
      <c r="G46" s="1"/>
      <c r="H46" s="1"/>
      <c r="I46" s="1">
        <f t="shared" si="8"/>
        <v>330804</v>
      </c>
    </row>
    <row r="47" spans="1:12" ht="31.5" x14ac:dyDescent="0.25">
      <c r="A47" s="3"/>
      <c r="B47" s="3" t="s">
        <v>52</v>
      </c>
      <c r="C47" s="3" t="s">
        <v>53</v>
      </c>
      <c r="D47" s="3">
        <v>54</v>
      </c>
      <c r="E47" s="1">
        <v>10000</v>
      </c>
      <c r="F47" s="1">
        <f t="shared" si="7"/>
        <v>540000</v>
      </c>
      <c r="G47" s="1"/>
      <c r="H47" s="1"/>
      <c r="I47" s="1">
        <f t="shared" si="8"/>
        <v>540000</v>
      </c>
    </row>
    <row r="48" spans="1:12" ht="31.5" x14ac:dyDescent="0.25">
      <c r="A48" s="3"/>
      <c r="B48" s="3" t="s">
        <v>54</v>
      </c>
      <c r="C48" s="3" t="s">
        <v>55</v>
      </c>
      <c r="D48" s="3">
        <v>18</v>
      </c>
      <c r="E48" s="1">
        <v>40000</v>
      </c>
      <c r="F48" s="1">
        <f t="shared" si="7"/>
        <v>720000</v>
      </c>
      <c r="G48" s="1"/>
      <c r="H48" s="1"/>
      <c r="I48" s="1">
        <f t="shared" si="8"/>
        <v>720000</v>
      </c>
    </row>
    <row r="49" spans="1:10" ht="47.25" x14ac:dyDescent="0.25">
      <c r="A49" s="3"/>
      <c r="B49" s="3" t="s">
        <v>42</v>
      </c>
      <c r="C49" s="3"/>
      <c r="D49" s="3"/>
      <c r="E49" s="1"/>
      <c r="F49" s="1">
        <f>SUM(F50:F54)</f>
        <v>2710000</v>
      </c>
      <c r="G49" s="1"/>
      <c r="H49" s="1"/>
      <c r="I49" s="1">
        <f t="shared" si="8"/>
        <v>2710000</v>
      </c>
    </row>
    <row r="50" spans="1:10" ht="15.75" x14ac:dyDescent="0.25">
      <c r="A50" s="3"/>
      <c r="B50" s="3" t="s">
        <v>56</v>
      </c>
      <c r="C50" s="3" t="s">
        <v>25</v>
      </c>
      <c r="D50" s="3">
        <v>1</v>
      </c>
      <c r="E50" s="1">
        <v>350000</v>
      </c>
      <c r="F50" s="1">
        <f t="shared" si="7"/>
        <v>350000</v>
      </c>
      <c r="G50" s="1"/>
      <c r="H50" s="1"/>
      <c r="I50" s="1">
        <f t="shared" si="8"/>
        <v>350000</v>
      </c>
      <c r="J50" s="19"/>
    </row>
    <row r="51" spans="1:10" ht="47.25" x14ac:dyDescent="0.25">
      <c r="A51" s="14"/>
      <c r="B51" s="14" t="s">
        <v>133</v>
      </c>
      <c r="C51" s="14" t="s">
        <v>25</v>
      </c>
      <c r="D51" s="14">
        <v>1</v>
      </c>
      <c r="E51" s="1">
        <v>1200000</v>
      </c>
      <c r="F51" s="1">
        <f t="shared" si="7"/>
        <v>1200000</v>
      </c>
      <c r="G51" s="1"/>
      <c r="H51" s="1"/>
      <c r="I51" s="1">
        <f t="shared" si="8"/>
        <v>1200000</v>
      </c>
      <c r="J51" s="19"/>
    </row>
    <row r="52" spans="1:10" ht="47.25" x14ac:dyDescent="0.25">
      <c r="A52" s="14"/>
      <c r="B52" s="14" t="s">
        <v>57</v>
      </c>
      <c r="C52" s="14" t="s">
        <v>25</v>
      </c>
      <c r="D52" s="14">
        <v>2</v>
      </c>
      <c r="E52" s="1">
        <v>200000</v>
      </c>
      <c r="F52" s="1">
        <f t="shared" si="7"/>
        <v>400000</v>
      </c>
      <c r="G52" s="1"/>
      <c r="H52" s="1"/>
      <c r="I52" s="1">
        <f t="shared" si="8"/>
        <v>400000</v>
      </c>
      <c r="J52" s="19"/>
    </row>
    <row r="53" spans="1:10" ht="31.5" x14ac:dyDescent="0.25">
      <c r="A53" s="14"/>
      <c r="B53" s="14" t="s">
        <v>58</v>
      </c>
      <c r="C53" s="14" t="s">
        <v>25</v>
      </c>
      <c r="D53" s="14">
        <v>7</v>
      </c>
      <c r="E53" s="1">
        <v>80000</v>
      </c>
      <c r="F53" s="1">
        <f>D53*E53</f>
        <v>560000</v>
      </c>
      <c r="G53" s="1"/>
      <c r="H53" s="1"/>
      <c r="I53" s="1">
        <f>F53-G53-H53</f>
        <v>560000</v>
      </c>
    </row>
    <row r="54" spans="1:10" ht="31.5" x14ac:dyDescent="0.25">
      <c r="A54" s="14"/>
      <c r="B54" s="14" t="s">
        <v>59</v>
      </c>
      <c r="C54" s="14" t="s">
        <v>25</v>
      </c>
      <c r="D54" s="14">
        <v>10</v>
      </c>
      <c r="E54" s="1">
        <v>20000</v>
      </c>
      <c r="F54" s="1">
        <f>D54*E54</f>
        <v>200000</v>
      </c>
      <c r="G54" s="1"/>
      <c r="H54" s="1"/>
      <c r="I54" s="1">
        <f>F54-G54-H54</f>
        <v>200000</v>
      </c>
    </row>
    <row r="55" spans="1:10" ht="78.75" x14ac:dyDescent="0.25">
      <c r="A55" s="14"/>
      <c r="B55" s="15" t="s">
        <v>60</v>
      </c>
      <c r="C55" s="14"/>
      <c r="D55" s="15"/>
      <c r="E55" s="2"/>
      <c r="F55" s="2">
        <f>F56</f>
        <v>1155000</v>
      </c>
      <c r="G55" s="2"/>
      <c r="H55" s="2"/>
      <c r="I55" s="2">
        <f t="shared" si="8"/>
        <v>1155000</v>
      </c>
      <c r="J55" s="25"/>
    </row>
    <row r="56" spans="1:10" ht="31.5" x14ac:dyDescent="0.25">
      <c r="A56" s="3"/>
      <c r="B56" s="3" t="s">
        <v>61</v>
      </c>
      <c r="C56" s="3"/>
      <c r="D56" s="3"/>
      <c r="E56" s="1"/>
      <c r="F56" s="1">
        <f>SUM(F57:F59)</f>
        <v>1155000</v>
      </c>
      <c r="G56" s="1"/>
      <c r="H56" s="1"/>
      <c r="I56" s="1">
        <f t="shared" ref="I56" si="9">F56-G56-H56</f>
        <v>1155000</v>
      </c>
    </row>
    <row r="57" spans="1:10" ht="78.75" x14ac:dyDescent="0.25">
      <c r="A57" s="3"/>
      <c r="B57" s="3" t="s">
        <v>62</v>
      </c>
      <c r="C57" s="3" t="s">
        <v>25</v>
      </c>
      <c r="D57" s="13">
        <v>2</v>
      </c>
      <c r="E57" s="1">
        <v>450000</v>
      </c>
      <c r="F57" s="1">
        <f>D57*E57</f>
        <v>900000</v>
      </c>
      <c r="G57" s="1"/>
      <c r="H57" s="1"/>
      <c r="I57" s="1">
        <f>F57-G57-H57</f>
        <v>900000</v>
      </c>
      <c r="J57" s="26"/>
    </row>
    <row r="58" spans="1:10" ht="47.25" x14ac:dyDescent="0.25">
      <c r="A58" s="3"/>
      <c r="B58" s="3" t="s">
        <v>63</v>
      </c>
      <c r="C58" s="3" t="s">
        <v>25</v>
      </c>
      <c r="D58" s="3">
        <v>1</v>
      </c>
      <c r="E58" s="1">
        <v>225000</v>
      </c>
      <c r="F58" s="1">
        <f>D58*E58</f>
        <v>225000</v>
      </c>
      <c r="G58" s="1"/>
      <c r="H58" s="1"/>
      <c r="I58" s="1">
        <f>F58-G58-H58</f>
        <v>225000</v>
      </c>
    </row>
    <row r="59" spans="1:10" ht="15.75" x14ac:dyDescent="0.25">
      <c r="A59" s="3"/>
      <c r="B59" s="3" t="s">
        <v>64</v>
      </c>
      <c r="C59" s="3" t="s">
        <v>25</v>
      </c>
      <c r="D59" s="3">
        <v>1</v>
      </c>
      <c r="E59" s="1">
        <v>30000</v>
      </c>
      <c r="F59" s="1">
        <f t="shared" ref="F59" si="10">D59*E59</f>
        <v>30000</v>
      </c>
      <c r="G59" s="1"/>
      <c r="H59" s="1"/>
      <c r="I59" s="1">
        <f t="shared" ref="I59" si="11">F59-G59-H59</f>
        <v>30000</v>
      </c>
      <c r="J59" s="26"/>
    </row>
    <row r="60" spans="1:10" ht="78.75" x14ac:dyDescent="0.25">
      <c r="A60" s="3"/>
      <c r="B60" s="7" t="s">
        <v>65</v>
      </c>
      <c r="C60" s="3"/>
      <c r="D60" s="7"/>
      <c r="E60" s="2"/>
      <c r="F60" s="2">
        <f>F61</f>
        <v>850000</v>
      </c>
      <c r="G60" s="2"/>
      <c r="H60" s="2"/>
      <c r="I60" s="2">
        <f t="shared" ref="I60" si="12">F60-G60-H60</f>
        <v>850000</v>
      </c>
      <c r="J60" s="27"/>
    </row>
    <row r="61" spans="1:10" ht="47.25" x14ac:dyDescent="0.25">
      <c r="A61" s="3"/>
      <c r="B61" s="3" t="s">
        <v>42</v>
      </c>
      <c r="C61" s="3"/>
      <c r="D61" s="3"/>
      <c r="E61" s="1"/>
      <c r="F61" s="1">
        <f>SUM(F62:F65)</f>
        <v>850000</v>
      </c>
      <c r="G61" s="1"/>
      <c r="H61" s="1"/>
      <c r="I61" s="1">
        <f>SUM(I62:I65)</f>
        <v>850000</v>
      </c>
    </row>
    <row r="62" spans="1:10" ht="78.75" x14ac:dyDescent="0.25">
      <c r="A62" s="3"/>
      <c r="B62" s="3" t="s">
        <v>66</v>
      </c>
      <c r="C62" s="3" t="s">
        <v>25</v>
      </c>
      <c r="D62" s="3">
        <v>1</v>
      </c>
      <c r="E62" s="1">
        <v>450000</v>
      </c>
      <c r="F62" s="1">
        <f>D62*E62</f>
        <v>450000</v>
      </c>
      <c r="G62" s="1"/>
      <c r="H62" s="1"/>
      <c r="I62" s="1">
        <f>F62-G62-H62</f>
        <v>450000</v>
      </c>
    </row>
    <row r="63" spans="1:10" ht="47.25" x14ac:dyDescent="0.25">
      <c r="A63" s="3"/>
      <c r="B63" s="3" t="s">
        <v>67</v>
      </c>
      <c r="C63" s="3" t="s">
        <v>25</v>
      </c>
      <c r="D63" s="3">
        <v>1</v>
      </c>
      <c r="E63" s="1">
        <v>225000</v>
      </c>
      <c r="F63" s="1">
        <f t="shared" ref="F63:F65" si="13">D63*E63</f>
        <v>225000</v>
      </c>
      <c r="G63" s="1"/>
      <c r="H63" s="1"/>
      <c r="I63" s="1">
        <f t="shared" ref="I63:I123" si="14">F63-G63-H63</f>
        <v>225000</v>
      </c>
    </row>
    <row r="64" spans="1:10" ht="31.5" x14ac:dyDescent="0.25">
      <c r="A64" s="3"/>
      <c r="B64" s="3" t="s">
        <v>68</v>
      </c>
      <c r="C64" s="3" t="s">
        <v>25</v>
      </c>
      <c r="D64" s="3">
        <v>1</v>
      </c>
      <c r="E64" s="1">
        <v>75000</v>
      </c>
      <c r="F64" s="1">
        <f t="shared" si="13"/>
        <v>75000</v>
      </c>
      <c r="G64" s="1"/>
      <c r="H64" s="1"/>
      <c r="I64" s="1">
        <f t="shared" si="14"/>
        <v>75000</v>
      </c>
    </row>
    <row r="65" spans="1:10" ht="31.5" x14ac:dyDescent="0.25">
      <c r="A65" s="3"/>
      <c r="B65" s="3" t="s">
        <v>69</v>
      </c>
      <c r="C65" s="3" t="s">
        <v>25</v>
      </c>
      <c r="D65" s="3">
        <v>1</v>
      </c>
      <c r="E65" s="1">
        <v>100000</v>
      </c>
      <c r="F65" s="1">
        <f t="shared" si="13"/>
        <v>100000</v>
      </c>
      <c r="G65" s="1"/>
      <c r="H65" s="1"/>
      <c r="I65" s="1">
        <f t="shared" si="14"/>
        <v>100000</v>
      </c>
    </row>
    <row r="66" spans="1:10" ht="78.75" x14ac:dyDescent="0.25">
      <c r="A66" s="3"/>
      <c r="B66" s="7" t="s">
        <v>70</v>
      </c>
      <c r="C66" s="3"/>
      <c r="D66" s="7"/>
      <c r="E66" s="2"/>
      <c r="F66" s="2">
        <f>F67</f>
        <v>450000</v>
      </c>
      <c r="G66" s="2"/>
      <c r="H66" s="2"/>
      <c r="I66" s="2">
        <f t="shared" si="14"/>
        <v>450000</v>
      </c>
      <c r="J66" s="28"/>
    </row>
    <row r="67" spans="1:10" ht="47.25" x14ac:dyDescent="0.25">
      <c r="A67" s="3"/>
      <c r="B67" s="3" t="s">
        <v>42</v>
      </c>
      <c r="C67" s="3"/>
      <c r="D67" s="3"/>
      <c r="E67" s="1"/>
      <c r="F67" s="1">
        <f>SUM(F68)</f>
        <v>450000</v>
      </c>
      <c r="G67" s="1"/>
      <c r="H67" s="1"/>
      <c r="I67" s="1">
        <f t="shared" si="14"/>
        <v>450000</v>
      </c>
    </row>
    <row r="68" spans="1:10" ht="15.75" x14ac:dyDescent="0.25">
      <c r="A68" s="3"/>
      <c r="B68" s="14" t="s">
        <v>71</v>
      </c>
      <c r="C68" s="14" t="s">
        <v>25</v>
      </c>
      <c r="D68" s="14">
        <v>3</v>
      </c>
      <c r="E68" s="1">
        <v>150000</v>
      </c>
      <c r="F68" s="1">
        <f t="shared" ref="F68" si="15">D68*E68</f>
        <v>450000</v>
      </c>
      <c r="G68" s="1"/>
      <c r="H68" s="1"/>
      <c r="I68" s="1">
        <f t="shared" si="14"/>
        <v>450000</v>
      </c>
      <c r="J68" s="26"/>
    </row>
    <row r="69" spans="1:10" ht="78.75" x14ac:dyDescent="0.25">
      <c r="A69" s="3"/>
      <c r="B69" s="7" t="s">
        <v>72</v>
      </c>
      <c r="C69" s="3"/>
      <c r="D69" s="7"/>
      <c r="E69" s="2"/>
      <c r="F69" s="2">
        <f>F70</f>
        <v>550000</v>
      </c>
      <c r="G69" s="2"/>
      <c r="H69" s="2"/>
      <c r="I69" s="2">
        <f t="shared" si="14"/>
        <v>550000</v>
      </c>
    </row>
    <row r="70" spans="1:10" ht="31.5" x14ac:dyDescent="0.25">
      <c r="A70" s="3"/>
      <c r="B70" s="3" t="s">
        <v>61</v>
      </c>
      <c r="C70" s="3"/>
      <c r="D70" s="3"/>
      <c r="E70" s="1"/>
      <c r="F70" s="1">
        <f>SUM(F71:F72)</f>
        <v>550000</v>
      </c>
      <c r="G70" s="1"/>
      <c r="H70" s="1"/>
      <c r="I70" s="1">
        <f t="shared" si="14"/>
        <v>550000</v>
      </c>
    </row>
    <row r="71" spans="1:10" ht="31.5" x14ac:dyDescent="0.25">
      <c r="A71" s="3"/>
      <c r="B71" s="3" t="s">
        <v>73</v>
      </c>
      <c r="C71" s="3" t="s">
        <v>25</v>
      </c>
      <c r="D71" s="3">
        <v>1</v>
      </c>
      <c r="E71" s="1">
        <v>350000</v>
      </c>
      <c r="F71" s="1">
        <f>D71*E71</f>
        <v>350000</v>
      </c>
      <c r="G71" s="1"/>
      <c r="H71" s="1"/>
      <c r="I71" s="1">
        <f t="shared" si="14"/>
        <v>350000</v>
      </c>
    </row>
    <row r="72" spans="1:10" ht="78.75" x14ac:dyDescent="0.25">
      <c r="A72" s="3"/>
      <c r="B72" s="3" t="s">
        <v>74</v>
      </c>
      <c r="C72" s="3" t="s">
        <v>25</v>
      </c>
      <c r="D72" s="3">
        <v>1</v>
      </c>
      <c r="E72" s="1">
        <v>200000</v>
      </c>
      <c r="F72" s="1">
        <f t="shared" ref="F72:F123" si="16">D72*E72</f>
        <v>200000</v>
      </c>
      <c r="G72" s="1"/>
      <c r="H72" s="1"/>
      <c r="I72" s="1">
        <f t="shared" si="14"/>
        <v>200000</v>
      </c>
    </row>
    <row r="73" spans="1:10" ht="47.25" x14ac:dyDescent="0.25">
      <c r="A73" s="3"/>
      <c r="B73" s="7" t="s">
        <v>75</v>
      </c>
      <c r="C73" s="3"/>
      <c r="D73" s="7"/>
      <c r="E73" s="2"/>
      <c r="F73" s="2">
        <f>SUM(F74)</f>
        <v>1400000</v>
      </c>
      <c r="G73" s="2"/>
      <c r="H73" s="2"/>
      <c r="I73" s="2">
        <f t="shared" ref="I73:I80" si="17">F73-G73-H73</f>
        <v>1400000</v>
      </c>
    </row>
    <row r="74" spans="1:10" ht="31.5" x14ac:dyDescent="0.25">
      <c r="A74" s="3"/>
      <c r="B74" s="3" t="s">
        <v>61</v>
      </c>
      <c r="C74" s="3"/>
      <c r="D74" s="3"/>
      <c r="E74" s="1"/>
      <c r="F74" s="1">
        <f>SUM(F75:F76)</f>
        <v>1400000</v>
      </c>
      <c r="G74" s="1"/>
      <c r="H74" s="1"/>
      <c r="I74" s="1">
        <f t="shared" si="17"/>
        <v>1400000</v>
      </c>
    </row>
    <row r="75" spans="1:10" ht="15.75" x14ac:dyDescent="0.25">
      <c r="A75" s="3"/>
      <c r="B75" s="3" t="s">
        <v>76</v>
      </c>
      <c r="C75" s="3" t="s">
        <v>77</v>
      </c>
      <c r="D75" s="3">
        <v>110</v>
      </c>
      <c r="E75" s="1">
        <v>10000</v>
      </c>
      <c r="F75" s="1">
        <f>D75*E75</f>
        <v>1100000</v>
      </c>
      <c r="G75" s="1"/>
      <c r="H75" s="1"/>
      <c r="I75" s="1">
        <f t="shared" si="17"/>
        <v>1100000</v>
      </c>
    </row>
    <row r="76" spans="1:10" ht="15.75" x14ac:dyDescent="0.25">
      <c r="A76" s="3"/>
      <c r="B76" s="3" t="s">
        <v>78</v>
      </c>
      <c r="C76" s="3" t="s">
        <v>79</v>
      </c>
      <c r="D76" s="3">
        <v>100</v>
      </c>
      <c r="E76" s="1">
        <v>3000</v>
      </c>
      <c r="F76" s="1">
        <f>D76*E76</f>
        <v>300000</v>
      </c>
      <c r="G76" s="1"/>
      <c r="H76" s="1"/>
      <c r="I76" s="1">
        <f t="shared" si="17"/>
        <v>300000</v>
      </c>
    </row>
    <row r="77" spans="1:10" ht="141.75" x14ac:dyDescent="0.25">
      <c r="A77" s="3"/>
      <c r="B77" s="7" t="s">
        <v>80</v>
      </c>
      <c r="C77" s="3"/>
      <c r="D77" s="7"/>
      <c r="E77" s="2"/>
      <c r="F77" s="2">
        <f>F78</f>
        <v>2200000</v>
      </c>
      <c r="G77" s="2"/>
      <c r="H77" s="2"/>
      <c r="I77" s="2">
        <f t="shared" si="17"/>
        <v>2200000</v>
      </c>
    </row>
    <row r="78" spans="1:10" ht="47.25" x14ac:dyDescent="0.25">
      <c r="A78" s="3"/>
      <c r="B78" s="3" t="s">
        <v>42</v>
      </c>
      <c r="C78" s="3"/>
      <c r="D78" s="3"/>
      <c r="E78" s="1"/>
      <c r="F78" s="1">
        <f>SUM(F79:F80)</f>
        <v>2200000</v>
      </c>
      <c r="G78" s="1"/>
      <c r="H78" s="1"/>
      <c r="I78" s="1">
        <f t="shared" si="17"/>
        <v>2200000</v>
      </c>
    </row>
    <row r="79" spans="1:10" ht="63" x14ac:dyDescent="0.25">
      <c r="A79" s="3"/>
      <c r="B79" s="14" t="s">
        <v>134</v>
      </c>
      <c r="C79" s="14" t="s">
        <v>81</v>
      </c>
      <c r="D79" s="14">
        <v>100</v>
      </c>
      <c r="E79" s="1">
        <v>20000</v>
      </c>
      <c r="F79" s="1">
        <f>D79*E79</f>
        <v>2000000</v>
      </c>
      <c r="G79" s="1"/>
      <c r="H79" s="1"/>
      <c r="I79" s="1">
        <f t="shared" si="17"/>
        <v>2000000</v>
      </c>
    </row>
    <row r="80" spans="1:10" ht="78.75" x14ac:dyDescent="0.25">
      <c r="A80" s="3"/>
      <c r="B80" s="3" t="s">
        <v>82</v>
      </c>
      <c r="C80" s="3" t="s">
        <v>25</v>
      </c>
      <c r="D80" s="3">
        <v>1</v>
      </c>
      <c r="E80" s="1">
        <v>200000</v>
      </c>
      <c r="F80" s="1">
        <f>D80*E80</f>
        <v>200000</v>
      </c>
      <c r="G80" s="1"/>
      <c r="H80" s="1"/>
      <c r="I80" s="1">
        <f t="shared" si="17"/>
        <v>200000</v>
      </c>
    </row>
    <row r="81" spans="1:10" ht="141.75" x14ac:dyDescent="0.25">
      <c r="A81" s="3"/>
      <c r="B81" s="7" t="s">
        <v>83</v>
      </c>
      <c r="C81" s="3"/>
      <c r="D81" s="7"/>
      <c r="E81" s="2"/>
      <c r="F81" s="2">
        <f>F82</f>
        <v>2700000</v>
      </c>
      <c r="G81" s="2"/>
      <c r="H81" s="2"/>
      <c r="I81" s="2">
        <f>F81</f>
        <v>2700000</v>
      </c>
    </row>
    <row r="82" spans="1:10" ht="47.25" x14ac:dyDescent="0.25">
      <c r="A82" s="3"/>
      <c r="B82" s="3" t="s">
        <v>42</v>
      </c>
      <c r="C82" s="3"/>
      <c r="D82" s="3"/>
      <c r="E82" s="1"/>
      <c r="F82" s="1">
        <f>SUM(F83:F85)</f>
        <v>2700000</v>
      </c>
      <c r="G82" s="1"/>
      <c r="H82" s="1"/>
      <c r="I82" s="1">
        <f>F82</f>
        <v>2700000</v>
      </c>
    </row>
    <row r="83" spans="1:10" ht="63" x14ac:dyDescent="0.25">
      <c r="A83" s="3"/>
      <c r="B83" s="14" t="s">
        <v>134</v>
      </c>
      <c r="C83" s="14" t="s">
        <v>84</v>
      </c>
      <c r="D83" s="14">
        <v>100</v>
      </c>
      <c r="E83" s="1">
        <v>20000</v>
      </c>
      <c r="F83" s="1">
        <f>D83*E83</f>
        <v>2000000</v>
      </c>
      <c r="G83" s="1"/>
      <c r="H83" s="1"/>
      <c r="I83" s="1">
        <f t="shared" ref="I83:I87" si="18">F83</f>
        <v>2000000</v>
      </c>
    </row>
    <row r="84" spans="1:10" ht="31.5" x14ac:dyDescent="0.25">
      <c r="A84" s="3"/>
      <c r="B84" s="3" t="s">
        <v>85</v>
      </c>
      <c r="C84" s="3" t="s">
        <v>86</v>
      </c>
      <c r="D84" s="3">
        <v>2</v>
      </c>
      <c r="E84" s="1">
        <v>250000</v>
      </c>
      <c r="F84" s="1">
        <f t="shared" ref="F84:F85" si="19">D84*E84</f>
        <v>500000</v>
      </c>
      <c r="G84" s="1"/>
      <c r="H84" s="1"/>
      <c r="I84" s="1">
        <f t="shared" si="18"/>
        <v>500000</v>
      </c>
    </row>
    <row r="85" spans="1:10" ht="78.75" x14ac:dyDescent="0.25">
      <c r="A85" s="3"/>
      <c r="B85" s="3" t="s">
        <v>74</v>
      </c>
      <c r="C85" s="3" t="s">
        <v>25</v>
      </c>
      <c r="D85" s="3">
        <v>1</v>
      </c>
      <c r="E85" s="1">
        <v>200000</v>
      </c>
      <c r="F85" s="1">
        <f t="shared" si="19"/>
        <v>200000</v>
      </c>
      <c r="G85" s="1"/>
      <c r="H85" s="1"/>
      <c r="I85" s="1">
        <f t="shared" si="18"/>
        <v>200000</v>
      </c>
      <c r="J85" s="29"/>
    </row>
    <row r="86" spans="1:10" ht="63" x14ac:dyDescent="0.25">
      <c r="A86" s="3"/>
      <c r="B86" s="7" t="s">
        <v>87</v>
      </c>
      <c r="C86" s="3"/>
      <c r="D86" s="7"/>
      <c r="E86" s="2"/>
      <c r="F86" s="2">
        <f>F87</f>
        <v>200000</v>
      </c>
      <c r="G86" s="2"/>
      <c r="H86" s="2"/>
      <c r="I86" s="2">
        <f t="shared" si="18"/>
        <v>200000</v>
      </c>
    </row>
    <row r="87" spans="1:10" ht="47.25" x14ac:dyDescent="0.25">
      <c r="A87" s="3"/>
      <c r="B87" s="3" t="s">
        <v>42</v>
      </c>
      <c r="C87" s="3"/>
      <c r="D87" s="3"/>
      <c r="E87" s="1"/>
      <c r="F87" s="1">
        <f>SUM(F88:F88)</f>
        <v>200000</v>
      </c>
      <c r="G87" s="1"/>
      <c r="H87" s="1"/>
      <c r="I87" s="1">
        <f t="shared" si="18"/>
        <v>200000</v>
      </c>
    </row>
    <row r="88" spans="1:10" ht="78.75" x14ac:dyDescent="0.25">
      <c r="A88" s="3"/>
      <c r="B88" s="3" t="s">
        <v>88</v>
      </c>
      <c r="C88" s="3" t="s">
        <v>25</v>
      </c>
      <c r="D88" s="3">
        <v>1</v>
      </c>
      <c r="E88" s="1">
        <v>200000</v>
      </c>
      <c r="F88" s="1">
        <f t="shared" ref="F88" si="20">D88*E88</f>
        <v>200000</v>
      </c>
      <c r="G88" s="1"/>
      <c r="H88" s="1"/>
      <c r="I88" s="1">
        <f t="shared" ref="I88:I89" si="21">F88</f>
        <v>200000</v>
      </c>
    </row>
    <row r="89" spans="1:10" ht="31.5" x14ac:dyDescent="0.25">
      <c r="A89" s="3"/>
      <c r="B89" s="7" t="s">
        <v>89</v>
      </c>
      <c r="C89" s="3"/>
      <c r="D89" s="7"/>
      <c r="E89" s="2"/>
      <c r="F89" s="2">
        <f>F90</f>
        <v>300000</v>
      </c>
      <c r="G89" s="2"/>
      <c r="H89" s="2"/>
      <c r="I89" s="2">
        <f t="shared" si="21"/>
        <v>300000</v>
      </c>
    </row>
    <row r="90" spans="1:10" ht="47.25" x14ac:dyDescent="0.25">
      <c r="A90" s="3"/>
      <c r="B90" s="3" t="s">
        <v>42</v>
      </c>
      <c r="C90" s="3"/>
      <c r="D90" s="3"/>
      <c r="E90" s="1"/>
      <c r="F90" s="1">
        <f>SUM(F91:F92)</f>
        <v>300000</v>
      </c>
      <c r="G90" s="1"/>
      <c r="H90" s="1"/>
      <c r="I90" s="1">
        <f>F90</f>
        <v>300000</v>
      </c>
    </row>
    <row r="91" spans="1:10" ht="15.75" x14ac:dyDescent="0.25">
      <c r="A91" s="3"/>
      <c r="B91" s="3" t="s">
        <v>90</v>
      </c>
      <c r="C91" s="3" t="s">
        <v>25</v>
      </c>
      <c r="D91" s="3">
        <v>1</v>
      </c>
      <c r="E91" s="1">
        <v>150000</v>
      </c>
      <c r="F91" s="1">
        <f>D91*E91</f>
        <v>150000</v>
      </c>
      <c r="G91" s="1"/>
      <c r="H91" s="1"/>
      <c r="I91" s="1">
        <f t="shared" ref="I91:I93" si="22">F91</f>
        <v>150000</v>
      </c>
    </row>
    <row r="92" spans="1:10" ht="31.5" x14ac:dyDescent="0.25">
      <c r="A92" s="3"/>
      <c r="B92" s="3" t="s">
        <v>91</v>
      </c>
      <c r="C92" s="3" t="s">
        <v>25</v>
      </c>
      <c r="D92" s="3">
        <v>1</v>
      </c>
      <c r="E92" s="1">
        <v>150000</v>
      </c>
      <c r="F92" s="1">
        <f t="shared" ref="F92" si="23">D92*E92</f>
        <v>150000</v>
      </c>
      <c r="G92" s="1"/>
      <c r="H92" s="1"/>
      <c r="I92" s="1">
        <f t="shared" si="22"/>
        <v>150000</v>
      </c>
    </row>
    <row r="93" spans="1:10" ht="47.25" x14ac:dyDescent="0.25">
      <c r="A93" s="3"/>
      <c r="B93" s="7" t="s">
        <v>92</v>
      </c>
      <c r="C93" s="3"/>
      <c r="D93" s="7"/>
      <c r="E93" s="2"/>
      <c r="F93" s="2">
        <f>F94</f>
        <v>615000</v>
      </c>
      <c r="G93" s="2"/>
      <c r="H93" s="2"/>
      <c r="I93" s="2">
        <f t="shared" si="22"/>
        <v>615000</v>
      </c>
      <c r="J93" s="26"/>
    </row>
    <row r="94" spans="1:10" ht="47.25" x14ac:dyDescent="0.25">
      <c r="A94" s="3"/>
      <c r="B94" s="3" t="s">
        <v>42</v>
      </c>
      <c r="C94" s="3"/>
      <c r="D94" s="3"/>
      <c r="E94" s="1"/>
      <c r="F94" s="1">
        <f>SUM(F95:F96)</f>
        <v>615000</v>
      </c>
      <c r="G94" s="1"/>
      <c r="H94" s="1"/>
      <c r="I94" s="1">
        <f>F94</f>
        <v>615000</v>
      </c>
    </row>
    <row r="95" spans="1:10" ht="15.75" x14ac:dyDescent="0.25">
      <c r="A95" s="3"/>
      <c r="B95" s="14" t="s">
        <v>90</v>
      </c>
      <c r="C95" s="14" t="s">
        <v>25</v>
      </c>
      <c r="D95" s="14">
        <v>4</v>
      </c>
      <c r="E95" s="1">
        <v>150000</v>
      </c>
      <c r="F95" s="1">
        <f>D95*E95</f>
        <v>600000</v>
      </c>
      <c r="G95" s="1"/>
      <c r="H95" s="1"/>
      <c r="I95" s="1">
        <f t="shared" ref="I95:I96" si="24">F95</f>
        <v>600000</v>
      </c>
    </row>
    <row r="96" spans="1:10" ht="31.5" x14ac:dyDescent="0.25">
      <c r="A96" s="3"/>
      <c r="B96" s="3" t="s">
        <v>93</v>
      </c>
      <c r="C96" s="3" t="s">
        <v>25</v>
      </c>
      <c r="D96" s="3">
        <v>1</v>
      </c>
      <c r="E96" s="1">
        <v>15000</v>
      </c>
      <c r="F96" s="1">
        <f t="shared" ref="F96" si="25">D96*E96</f>
        <v>15000</v>
      </c>
      <c r="G96" s="1"/>
      <c r="H96" s="1"/>
      <c r="I96" s="1">
        <f t="shared" si="24"/>
        <v>15000</v>
      </c>
    </row>
    <row r="97" spans="1:9" ht="31.5" x14ac:dyDescent="0.25">
      <c r="A97" s="3"/>
      <c r="B97" s="7" t="s">
        <v>94</v>
      </c>
      <c r="C97" s="3"/>
      <c r="D97" s="7"/>
      <c r="E97" s="2"/>
      <c r="F97" s="2">
        <f>F98</f>
        <v>1050000</v>
      </c>
      <c r="G97" s="2"/>
      <c r="H97" s="2"/>
      <c r="I97" s="2">
        <f>F97</f>
        <v>1050000</v>
      </c>
    </row>
    <row r="98" spans="1:9" ht="47.25" x14ac:dyDescent="0.25">
      <c r="A98" s="3"/>
      <c r="B98" s="3" t="s">
        <v>42</v>
      </c>
      <c r="C98" s="3"/>
      <c r="D98" s="3"/>
      <c r="E98" s="1"/>
      <c r="F98" s="1">
        <f>SUM(F99:F100)</f>
        <v>1050000</v>
      </c>
      <c r="G98" s="1"/>
      <c r="H98" s="1"/>
      <c r="I98" s="1">
        <f>F98</f>
        <v>1050000</v>
      </c>
    </row>
    <row r="99" spans="1:9" ht="15.75" x14ac:dyDescent="0.25">
      <c r="A99" s="3"/>
      <c r="B99" s="3" t="s">
        <v>95</v>
      </c>
      <c r="C99" s="3" t="s">
        <v>84</v>
      </c>
      <c r="D99" s="3">
        <v>1</v>
      </c>
      <c r="E99" s="1">
        <v>50000</v>
      </c>
      <c r="F99" s="1">
        <f>D99*E99</f>
        <v>50000</v>
      </c>
      <c r="G99" s="1"/>
      <c r="H99" s="1"/>
      <c r="I99" s="1">
        <f t="shared" ref="I99:I102" si="26">F99</f>
        <v>50000</v>
      </c>
    </row>
    <row r="100" spans="1:9" ht="31.5" x14ac:dyDescent="0.25">
      <c r="A100" s="3"/>
      <c r="B100" s="3" t="s">
        <v>96</v>
      </c>
      <c r="C100" s="3" t="s">
        <v>86</v>
      </c>
      <c r="D100" s="3">
        <v>5</v>
      </c>
      <c r="E100" s="1">
        <v>200000</v>
      </c>
      <c r="F100" s="1">
        <f t="shared" ref="F100" si="27">D100*E100</f>
        <v>1000000</v>
      </c>
      <c r="G100" s="1"/>
      <c r="H100" s="1"/>
      <c r="I100" s="1">
        <f t="shared" si="26"/>
        <v>1000000</v>
      </c>
    </row>
    <row r="101" spans="1:9" ht="63" x14ac:dyDescent="0.25">
      <c r="A101" s="3"/>
      <c r="B101" s="7" t="s">
        <v>97</v>
      </c>
      <c r="C101" s="3"/>
      <c r="D101" s="7"/>
      <c r="E101" s="2"/>
      <c r="F101" s="2">
        <f>F102+F106+F111+F118</f>
        <v>1158378</v>
      </c>
      <c r="G101" s="2"/>
      <c r="H101" s="2"/>
      <c r="I101" s="2">
        <f t="shared" si="26"/>
        <v>1158378</v>
      </c>
    </row>
    <row r="102" spans="1:9" ht="31.5" x14ac:dyDescent="0.25">
      <c r="A102" s="3"/>
      <c r="B102" s="3" t="s">
        <v>49</v>
      </c>
      <c r="C102" s="3"/>
      <c r="D102" s="3"/>
      <c r="E102" s="1"/>
      <c r="F102" s="1">
        <f>SUM(F103:F105)</f>
        <v>88378</v>
      </c>
      <c r="G102" s="1"/>
      <c r="H102" s="1"/>
      <c r="I102" s="1">
        <f t="shared" si="26"/>
        <v>88378</v>
      </c>
    </row>
    <row r="103" spans="1:9" ht="31.5" x14ac:dyDescent="0.25">
      <c r="A103" s="3"/>
      <c r="B103" s="3" t="s">
        <v>138</v>
      </c>
      <c r="C103" s="3" t="s">
        <v>53</v>
      </c>
      <c r="D103" s="3">
        <v>3</v>
      </c>
      <c r="E103" s="1">
        <v>6126</v>
      </c>
      <c r="F103" s="1">
        <f>D103*E103</f>
        <v>18378</v>
      </c>
      <c r="G103" s="1"/>
      <c r="H103" s="1"/>
      <c r="I103" s="1">
        <f>F103</f>
        <v>18378</v>
      </c>
    </row>
    <row r="104" spans="1:9" ht="31.5" x14ac:dyDescent="0.25">
      <c r="A104" s="3"/>
      <c r="B104" s="3" t="s">
        <v>137</v>
      </c>
      <c r="C104" s="3" t="s">
        <v>53</v>
      </c>
      <c r="D104" s="3">
        <v>3</v>
      </c>
      <c r="E104" s="1">
        <v>10000</v>
      </c>
      <c r="F104" s="1">
        <f t="shared" ref="F104:F110" si="28">D104*E104</f>
        <v>30000</v>
      </c>
      <c r="G104" s="1"/>
      <c r="H104" s="1"/>
      <c r="I104" s="1">
        <f t="shared" ref="I104:I110" si="29">F104</f>
        <v>30000</v>
      </c>
    </row>
    <row r="105" spans="1:9" ht="31.5" x14ac:dyDescent="0.25">
      <c r="A105" s="3"/>
      <c r="B105" s="3" t="s">
        <v>136</v>
      </c>
      <c r="C105" s="3" t="s">
        <v>55</v>
      </c>
      <c r="D105" s="3">
        <v>1</v>
      </c>
      <c r="E105" s="1">
        <v>40000</v>
      </c>
      <c r="F105" s="1">
        <f t="shared" si="28"/>
        <v>40000</v>
      </c>
      <c r="G105" s="1"/>
      <c r="H105" s="1"/>
      <c r="I105" s="1">
        <f t="shared" si="29"/>
        <v>40000</v>
      </c>
    </row>
    <row r="106" spans="1:9" ht="31.5" x14ac:dyDescent="0.25">
      <c r="A106" s="3"/>
      <c r="B106" s="3" t="s">
        <v>61</v>
      </c>
      <c r="C106" s="3"/>
      <c r="D106" s="3"/>
      <c r="E106" s="1"/>
      <c r="F106" s="1">
        <f>SUM(F107:F110)</f>
        <v>225000</v>
      </c>
      <c r="G106" s="1"/>
      <c r="H106" s="1"/>
      <c r="I106" s="1">
        <f t="shared" si="29"/>
        <v>225000</v>
      </c>
    </row>
    <row r="107" spans="1:9" ht="15.75" x14ac:dyDescent="0.25">
      <c r="A107" s="3"/>
      <c r="B107" s="3" t="s">
        <v>98</v>
      </c>
      <c r="C107" s="3" t="s">
        <v>77</v>
      </c>
      <c r="D107" s="3">
        <v>30</v>
      </c>
      <c r="E107" s="1">
        <v>2000</v>
      </c>
      <c r="F107" s="1">
        <f t="shared" si="28"/>
        <v>60000</v>
      </c>
      <c r="G107" s="1"/>
      <c r="H107" s="1"/>
      <c r="I107" s="1">
        <f t="shared" si="29"/>
        <v>60000</v>
      </c>
    </row>
    <row r="108" spans="1:9" ht="15.75" x14ac:dyDescent="0.25">
      <c r="A108" s="3"/>
      <c r="B108" s="3" t="s">
        <v>99</v>
      </c>
      <c r="C108" s="3" t="s">
        <v>100</v>
      </c>
      <c r="D108" s="3">
        <v>30</v>
      </c>
      <c r="E108" s="1">
        <v>1000</v>
      </c>
      <c r="F108" s="1">
        <f t="shared" si="28"/>
        <v>30000</v>
      </c>
      <c r="G108" s="1"/>
      <c r="H108" s="1"/>
      <c r="I108" s="1">
        <f t="shared" si="29"/>
        <v>30000</v>
      </c>
    </row>
    <row r="109" spans="1:9" ht="15.75" x14ac:dyDescent="0.25">
      <c r="A109" s="3"/>
      <c r="B109" s="3" t="s">
        <v>101</v>
      </c>
      <c r="C109" s="3" t="s">
        <v>77</v>
      </c>
      <c r="D109" s="3">
        <v>30</v>
      </c>
      <c r="E109" s="1">
        <v>1500</v>
      </c>
      <c r="F109" s="1">
        <f t="shared" si="28"/>
        <v>45000</v>
      </c>
      <c r="G109" s="1"/>
      <c r="H109" s="1"/>
      <c r="I109" s="1">
        <f t="shared" si="29"/>
        <v>45000</v>
      </c>
    </row>
    <row r="110" spans="1:9" ht="15.75" x14ac:dyDescent="0.25">
      <c r="A110" s="3"/>
      <c r="B110" s="3" t="s">
        <v>102</v>
      </c>
      <c r="C110" s="3" t="s">
        <v>100</v>
      </c>
      <c r="D110" s="3">
        <v>30</v>
      </c>
      <c r="E110" s="1">
        <v>3000</v>
      </c>
      <c r="F110" s="1">
        <f t="shared" si="28"/>
        <v>90000</v>
      </c>
      <c r="G110" s="1"/>
      <c r="H110" s="1"/>
      <c r="I110" s="1">
        <f t="shared" si="29"/>
        <v>90000</v>
      </c>
    </row>
    <row r="111" spans="1:9" ht="47.25" x14ac:dyDescent="0.25">
      <c r="A111" s="3"/>
      <c r="B111" s="3" t="s">
        <v>42</v>
      </c>
      <c r="C111" s="3"/>
      <c r="D111" s="3"/>
      <c r="E111" s="1"/>
      <c r="F111" s="1">
        <f>SUM(F112:F117)</f>
        <v>650000</v>
      </c>
      <c r="G111" s="1"/>
      <c r="H111" s="1"/>
      <c r="I111" s="1">
        <f>F111</f>
        <v>650000</v>
      </c>
    </row>
    <row r="112" spans="1:9" ht="47.25" x14ac:dyDescent="0.25">
      <c r="A112" s="3"/>
      <c r="B112" s="3" t="s">
        <v>103</v>
      </c>
      <c r="C112" s="3" t="s">
        <v>86</v>
      </c>
      <c r="D112" s="3">
        <v>2</v>
      </c>
      <c r="E112" s="1">
        <v>150000</v>
      </c>
      <c r="F112" s="1">
        <f>D112*E112</f>
        <v>300000</v>
      </c>
      <c r="G112" s="1"/>
      <c r="H112" s="1"/>
      <c r="I112" s="1">
        <f t="shared" ref="I112:I120" si="30">F112</f>
        <v>300000</v>
      </c>
    </row>
    <row r="113" spans="1:9" ht="31.5" x14ac:dyDescent="0.25">
      <c r="A113" s="3"/>
      <c r="B113" s="3" t="s">
        <v>104</v>
      </c>
      <c r="C113" s="3" t="s">
        <v>25</v>
      </c>
      <c r="D113" s="3">
        <v>1</v>
      </c>
      <c r="E113" s="1">
        <v>50000</v>
      </c>
      <c r="F113" s="1">
        <f t="shared" ref="F113:F117" si="31">D113*E113</f>
        <v>50000</v>
      </c>
      <c r="G113" s="1"/>
      <c r="H113" s="1"/>
      <c r="I113" s="1">
        <f t="shared" si="30"/>
        <v>50000</v>
      </c>
    </row>
    <row r="114" spans="1:9" ht="31.5" x14ac:dyDescent="0.25">
      <c r="A114" s="3"/>
      <c r="B114" s="3" t="s">
        <v>105</v>
      </c>
      <c r="C114" s="3" t="s">
        <v>25</v>
      </c>
      <c r="D114" s="3">
        <v>1</v>
      </c>
      <c r="E114" s="1">
        <v>30000</v>
      </c>
      <c r="F114" s="1">
        <f t="shared" si="31"/>
        <v>30000</v>
      </c>
      <c r="G114" s="1"/>
      <c r="H114" s="1"/>
      <c r="I114" s="1">
        <f t="shared" si="30"/>
        <v>30000</v>
      </c>
    </row>
    <row r="115" spans="1:9" ht="78.75" x14ac:dyDescent="0.25">
      <c r="A115" s="3"/>
      <c r="B115" s="3" t="s">
        <v>106</v>
      </c>
      <c r="C115" s="3" t="s">
        <v>25</v>
      </c>
      <c r="D115" s="3">
        <v>1</v>
      </c>
      <c r="E115" s="1">
        <v>200000</v>
      </c>
      <c r="F115" s="1">
        <f t="shared" si="31"/>
        <v>200000</v>
      </c>
      <c r="G115" s="1"/>
      <c r="H115" s="1"/>
      <c r="I115" s="1">
        <f t="shared" si="30"/>
        <v>200000</v>
      </c>
    </row>
    <row r="116" spans="1:9" ht="31.5" x14ac:dyDescent="0.25">
      <c r="A116" s="3"/>
      <c r="B116" s="3" t="s">
        <v>107</v>
      </c>
      <c r="C116" s="3" t="s">
        <v>25</v>
      </c>
      <c r="D116" s="3">
        <v>2</v>
      </c>
      <c r="E116" s="1">
        <v>20000</v>
      </c>
      <c r="F116" s="1">
        <f t="shared" si="31"/>
        <v>40000</v>
      </c>
      <c r="G116" s="1"/>
      <c r="H116" s="1"/>
      <c r="I116" s="1">
        <f t="shared" si="30"/>
        <v>40000</v>
      </c>
    </row>
    <row r="117" spans="1:9" ht="15.75" x14ac:dyDescent="0.25">
      <c r="A117" s="3"/>
      <c r="B117" s="3" t="s">
        <v>108</v>
      </c>
      <c r="C117" s="3" t="s">
        <v>25</v>
      </c>
      <c r="D117" s="3">
        <v>1</v>
      </c>
      <c r="E117" s="1">
        <v>30000</v>
      </c>
      <c r="F117" s="1">
        <f t="shared" si="31"/>
        <v>30000</v>
      </c>
      <c r="G117" s="1"/>
      <c r="H117" s="1"/>
      <c r="I117" s="1">
        <f t="shared" si="30"/>
        <v>30000</v>
      </c>
    </row>
    <row r="118" spans="1:9" ht="31.5" x14ac:dyDescent="0.25">
      <c r="A118" s="3"/>
      <c r="B118" s="3" t="s">
        <v>109</v>
      </c>
      <c r="C118" s="3"/>
      <c r="D118" s="3"/>
      <c r="E118" s="1"/>
      <c r="F118" s="1">
        <f>SUM(F119:F120)</f>
        <v>195000</v>
      </c>
      <c r="G118" s="1"/>
      <c r="H118" s="1"/>
      <c r="I118" s="1">
        <f t="shared" si="30"/>
        <v>195000</v>
      </c>
    </row>
    <row r="119" spans="1:9" ht="15.75" x14ac:dyDescent="0.25">
      <c r="A119" s="3"/>
      <c r="B119" s="3" t="s">
        <v>110</v>
      </c>
      <c r="C119" s="3" t="s">
        <v>111</v>
      </c>
      <c r="D119" s="3">
        <v>30</v>
      </c>
      <c r="E119" s="1">
        <v>2500</v>
      </c>
      <c r="F119" s="1">
        <f t="shared" ref="F119:F120" si="32">D119*E119</f>
        <v>75000</v>
      </c>
      <c r="G119" s="1"/>
      <c r="H119" s="1"/>
      <c r="I119" s="1">
        <f t="shared" si="30"/>
        <v>75000</v>
      </c>
    </row>
    <row r="120" spans="1:9" ht="15.75" x14ac:dyDescent="0.25">
      <c r="A120" s="3"/>
      <c r="B120" s="3" t="s">
        <v>112</v>
      </c>
      <c r="C120" s="3" t="s">
        <v>111</v>
      </c>
      <c r="D120" s="3">
        <v>30</v>
      </c>
      <c r="E120" s="1">
        <v>4000</v>
      </c>
      <c r="F120" s="1">
        <f t="shared" si="32"/>
        <v>120000</v>
      </c>
      <c r="G120" s="1"/>
      <c r="H120" s="1"/>
      <c r="I120" s="1">
        <f t="shared" si="30"/>
        <v>120000</v>
      </c>
    </row>
    <row r="121" spans="1:9" s="30" customFormat="1" ht="78.75" x14ac:dyDescent="0.25">
      <c r="A121" s="14"/>
      <c r="B121" s="15" t="s">
        <v>113</v>
      </c>
      <c r="C121" s="14"/>
      <c r="D121" s="15"/>
      <c r="E121" s="2"/>
      <c r="F121" s="2">
        <f>F122</f>
        <v>1200000</v>
      </c>
      <c r="G121" s="2"/>
      <c r="H121" s="2"/>
      <c r="I121" s="2">
        <f t="shared" si="14"/>
        <v>1200000</v>
      </c>
    </row>
    <row r="122" spans="1:9" ht="47.25" x14ac:dyDescent="0.25">
      <c r="A122" s="3"/>
      <c r="B122" s="3" t="s">
        <v>42</v>
      </c>
      <c r="C122" s="3"/>
      <c r="D122" s="3"/>
      <c r="E122" s="1"/>
      <c r="F122" s="1">
        <f>SUM(F123)</f>
        <v>1200000</v>
      </c>
      <c r="G122" s="1"/>
      <c r="H122" s="1"/>
      <c r="I122" s="1">
        <f t="shared" si="14"/>
        <v>1200000</v>
      </c>
    </row>
    <row r="123" spans="1:9" ht="47.25" x14ac:dyDescent="0.25">
      <c r="A123" s="3"/>
      <c r="B123" s="14" t="s">
        <v>140</v>
      </c>
      <c r="C123" s="14" t="s">
        <v>25</v>
      </c>
      <c r="D123" s="14">
        <v>8</v>
      </c>
      <c r="E123" s="1">
        <v>150000</v>
      </c>
      <c r="F123" s="1">
        <f t="shared" si="16"/>
        <v>1200000</v>
      </c>
      <c r="G123" s="1"/>
      <c r="H123" s="1"/>
      <c r="I123" s="1">
        <f t="shared" si="14"/>
        <v>1200000</v>
      </c>
    </row>
    <row r="124" spans="1:9" ht="31.5" x14ac:dyDescent="0.25">
      <c r="A124" s="3"/>
      <c r="B124" s="7" t="s">
        <v>139</v>
      </c>
      <c r="C124" s="3"/>
      <c r="D124" s="7"/>
      <c r="E124" s="2"/>
      <c r="F124" s="2">
        <f>F125</f>
        <v>980000</v>
      </c>
      <c r="G124" s="2"/>
      <c r="H124" s="2"/>
      <c r="I124" s="2">
        <f>F124</f>
        <v>980000</v>
      </c>
    </row>
    <row r="125" spans="1:9" ht="47.25" x14ac:dyDescent="0.25">
      <c r="A125" s="3"/>
      <c r="B125" s="3" t="s">
        <v>42</v>
      </c>
      <c r="C125" s="3"/>
      <c r="D125" s="3"/>
      <c r="E125" s="1"/>
      <c r="F125" s="1">
        <f>SUM(F126:F130)</f>
        <v>980000</v>
      </c>
      <c r="G125" s="1"/>
      <c r="H125" s="1"/>
      <c r="I125" s="1">
        <f>F125</f>
        <v>980000</v>
      </c>
    </row>
    <row r="126" spans="1:9" ht="31.5" x14ac:dyDescent="0.25">
      <c r="A126" s="3"/>
      <c r="B126" s="3" t="s">
        <v>114</v>
      </c>
      <c r="C126" s="3" t="s">
        <v>25</v>
      </c>
      <c r="D126" s="3">
        <v>2</v>
      </c>
      <c r="E126" s="1">
        <v>150000</v>
      </c>
      <c r="F126" s="1">
        <f>D126*E126</f>
        <v>300000</v>
      </c>
      <c r="G126" s="1"/>
      <c r="H126" s="1"/>
      <c r="I126" s="1">
        <f t="shared" ref="I126:I130" si="33">F126</f>
        <v>300000</v>
      </c>
    </row>
    <row r="127" spans="1:9" ht="47.25" x14ac:dyDescent="0.25">
      <c r="A127" s="3"/>
      <c r="B127" s="3" t="s">
        <v>115</v>
      </c>
      <c r="C127" s="3" t="s">
        <v>25</v>
      </c>
      <c r="D127" s="3">
        <v>1</v>
      </c>
      <c r="E127" s="1">
        <v>50000</v>
      </c>
      <c r="F127" s="1">
        <f t="shared" ref="F127:F130" si="34">D127*E127</f>
        <v>50000</v>
      </c>
      <c r="G127" s="1"/>
      <c r="H127" s="1"/>
      <c r="I127" s="1">
        <f t="shared" si="33"/>
        <v>50000</v>
      </c>
    </row>
    <row r="128" spans="1:9" ht="31.5" x14ac:dyDescent="0.25">
      <c r="A128" s="3"/>
      <c r="B128" s="3" t="s">
        <v>105</v>
      </c>
      <c r="C128" s="3" t="s">
        <v>25</v>
      </c>
      <c r="D128" s="3">
        <v>1</v>
      </c>
      <c r="E128" s="1">
        <v>30000</v>
      </c>
      <c r="F128" s="1">
        <f t="shared" si="34"/>
        <v>30000</v>
      </c>
      <c r="G128" s="1"/>
      <c r="H128" s="1"/>
      <c r="I128" s="1">
        <f t="shared" si="33"/>
        <v>30000</v>
      </c>
    </row>
    <row r="129" spans="1:10" ht="78.75" x14ac:dyDescent="0.25">
      <c r="A129" s="3"/>
      <c r="B129" s="3" t="s">
        <v>106</v>
      </c>
      <c r="C129" s="3" t="s">
        <v>25</v>
      </c>
      <c r="D129" s="3">
        <v>1</v>
      </c>
      <c r="E129" s="1">
        <v>200000</v>
      </c>
      <c r="F129" s="1">
        <f t="shared" si="34"/>
        <v>200000</v>
      </c>
      <c r="G129" s="1"/>
      <c r="H129" s="1"/>
      <c r="I129" s="1">
        <f t="shared" si="33"/>
        <v>200000</v>
      </c>
    </row>
    <row r="130" spans="1:10" ht="31.5" x14ac:dyDescent="0.25">
      <c r="A130" s="3"/>
      <c r="B130" s="3" t="s">
        <v>116</v>
      </c>
      <c r="C130" s="3" t="s">
        <v>25</v>
      </c>
      <c r="D130" s="3">
        <v>2</v>
      </c>
      <c r="E130" s="1">
        <v>200000</v>
      </c>
      <c r="F130" s="1">
        <f t="shared" si="34"/>
        <v>400000</v>
      </c>
      <c r="G130" s="1"/>
      <c r="H130" s="1"/>
      <c r="I130" s="1">
        <f t="shared" si="33"/>
        <v>400000</v>
      </c>
    </row>
    <row r="131" spans="1:10" ht="47.25" x14ac:dyDescent="0.25">
      <c r="A131" s="3"/>
      <c r="B131" s="7" t="s">
        <v>117</v>
      </c>
      <c r="C131" s="3"/>
      <c r="D131" s="7"/>
      <c r="E131" s="2"/>
      <c r="F131" s="2">
        <f>F132</f>
        <v>2376290</v>
      </c>
      <c r="G131" s="2"/>
      <c r="H131" s="2"/>
      <c r="I131" s="2">
        <f>F131</f>
        <v>2376290</v>
      </c>
    </row>
    <row r="132" spans="1:10" ht="47.25" x14ac:dyDescent="0.25">
      <c r="A132" s="3"/>
      <c r="B132" s="3" t="s">
        <v>42</v>
      </c>
      <c r="C132" s="3"/>
      <c r="D132" s="3"/>
      <c r="E132" s="1"/>
      <c r="F132" s="1">
        <f>SUM(F133:F135)</f>
        <v>2376290</v>
      </c>
      <c r="G132" s="1"/>
      <c r="H132" s="1"/>
      <c r="I132" s="1">
        <f>F132</f>
        <v>2376290</v>
      </c>
    </row>
    <row r="133" spans="1:10" s="30" customFormat="1" ht="15.75" x14ac:dyDescent="0.25">
      <c r="A133" s="14"/>
      <c r="B133" s="14" t="s">
        <v>118</v>
      </c>
      <c r="C133" s="14" t="s">
        <v>25</v>
      </c>
      <c r="D133" s="14">
        <v>8</v>
      </c>
      <c r="E133" s="1">
        <v>250000</v>
      </c>
      <c r="F133" s="1">
        <f>D133*E133</f>
        <v>2000000</v>
      </c>
      <c r="G133" s="1"/>
      <c r="H133" s="1"/>
      <c r="I133" s="1">
        <f>F133</f>
        <v>2000000</v>
      </c>
    </row>
    <row r="134" spans="1:10" ht="31.5" x14ac:dyDescent="0.25">
      <c r="A134" s="3"/>
      <c r="B134" s="3" t="s">
        <v>119</v>
      </c>
      <c r="C134" s="3" t="s">
        <v>25</v>
      </c>
      <c r="D134" s="3">
        <v>2</v>
      </c>
      <c r="E134" s="1">
        <v>100000</v>
      </c>
      <c r="F134" s="1">
        <f>D134*E134</f>
        <v>200000</v>
      </c>
      <c r="G134" s="1"/>
      <c r="H134" s="1"/>
      <c r="I134" s="1">
        <f t="shared" ref="I134:I135" si="35">F134</f>
        <v>200000</v>
      </c>
    </row>
    <row r="135" spans="1:10" ht="31.5" x14ac:dyDescent="0.25">
      <c r="A135" s="3"/>
      <c r="B135" s="3" t="s">
        <v>120</v>
      </c>
      <c r="C135" s="3" t="s">
        <v>25</v>
      </c>
      <c r="D135" s="3">
        <v>1</v>
      </c>
      <c r="E135" s="1">
        <v>176290</v>
      </c>
      <c r="F135" s="1">
        <f t="shared" ref="F135" si="36">D135*E135</f>
        <v>176290</v>
      </c>
      <c r="G135" s="1"/>
      <c r="H135" s="1"/>
      <c r="I135" s="1">
        <f t="shared" si="35"/>
        <v>176290</v>
      </c>
    </row>
    <row r="136" spans="1:10" ht="47.25" x14ac:dyDescent="0.25">
      <c r="A136" s="3"/>
      <c r="B136" s="7" t="s">
        <v>121</v>
      </c>
      <c r="C136" s="3"/>
      <c r="D136" s="7"/>
      <c r="E136" s="2"/>
      <c r="F136" s="2">
        <f>F137</f>
        <v>265000</v>
      </c>
      <c r="G136" s="2"/>
      <c r="H136" s="2"/>
      <c r="I136" s="2">
        <f>F136</f>
        <v>265000</v>
      </c>
    </row>
    <row r="137" spans="1:10" ht="47.25" x14ac:dyDescent="0.25">
      <c r="A137" s="3"/>
      <c r="B137" s="3" t="s">
        <v>42</v>
      </c>
      <c r="C137" s="3"/>
      <c r="D137" s="3"/>
      <c r="E137" s="1"/>
      <c r="F137" s="1">
        <f>SUM(F138:F141)</f>
        <v>265000</v>
      </c>
      <c r="G137" s="1"/>
      <c r="H137" s="1"/>
      <c r="I137" s="1">
        <f>F137</f>
        <v>265000</v>
      </c>
    </row>
    <row r="138" spans="1:10" ht="31.5" x14ac:dyDescent="0.25">
      <c r="A138" s="3"/>
      <c r="B138" s="3" t="s">
        <v>122</v>
      </c>
      <c r="C138" s="3" t="s">
        <v>25</v>
      </c>
      <c r="D138" s="3">
        <v>1</v>
      </c>
      <c r="E138" s="1">
        <v>50000</v>
      </c>
      <c r="F138" s="1">
        <f>D138*E138</f>
        <v>50000</v>
      </c>
      <c r="G138" s="1"/>
      <c r="H138" s="1"/>
      <c r="I138" s="1">
        <f t="shared" ref="I138:I141" si="37">F138</f>
        <v>50000</v>
      </c>
    </row>
    <row r="139" spans="1:10" ht="15.75" x14ac:dyDescent="0.25">
      <c r="A139" s="3"/>
      <c r="B139" s="3" t="s">
        <v>123</v>
      </c>
      <c r="C139" s="3" t="s">
        <v>25</v>
      </c>
      <c r="D139" s="3">
        <v>1</v>
      </c>
      <c r="E139" s="1">
        <v>45000</v>
      </c>
      <c r="F139" s="1">
        <f t="shared" ref="F139:F141" si="38">D139*E139</f>
        <v>45000</v>
      </c>
      <c r="G139" s="1"/>
      <c r="H139" s="1"/>
      <c r="I139" s="1">
        <f t="shared" si="37"/>
        <v>45000</v>
      </c>
    </row>
    <row r="140" spans="1:10" ht="15.75" x14ac:dyDescent="0.25">
      <c r="A140" s="3"/>
      <c r="B140" s="3" t="s">
        <v>124</v>
      </c>
      <c r="C140" s="3" t="s">
        <v>25</v>
      </c>
      <c r="D140" s="3">
        <v>1</v>
      </c>
      <c r="E140" s="1">
        <v>50000</v>
      </c>
      <c r="F140" s="1">
        <f t="shared" si="38"/>
        <v>50000</v>
      </c>
      <c r="G140" s="1"/>
      <c r="H140" s="1"/>
      <c r="I140" s="1">
        <f t="shared" si="37"/>
        <v>50000</v>
      </c>
    </row>
    <row r="141" spans="1:10" ht="15.75" x14ac:dyDescent="0.25">
      <c r="A141" s="3"/>
      <c r="B141" s="3" t="s">
        <v>125</v>
      </c>
      <c r="C141" s="3" t="s">
        <v>25</v>
      </c>
      <c r="D141" s="3">
        <v>40</v>
      </c>
      <c r="E141" s="1">
        <v>3000</v>
      </c>
      <c r="F141" s="1">
        <f t="shared" si="38"/>
        <v>120000</v>
      </c>
      <c r="G141" s="1"/>
      <c r="H141" s="1"/>
      <c r="I141" s="1">
        <f t="shared" si="37"/>
        <v>120000</v>
      </c>
    </row>
    <row r="142" spans="1:10" ht="15.75" x14ac:dyDescent="0.25">
      <c r="A142" s="3">
        <v>2</v>
      </c>
      <c r="B142" s="3" t="s">
        <v>126</v>
      </c>
      <c r="C142" s="3"/>
      <c r="D142" s="3"/>
      <c r="E142" s="1"/>
      <c r="F142" s="2">
        <f>F33+F24+F10</f>
        <v>30000000</v>
      </c>
      <c r="G142" s="2">
        <f>G33+G24+G10</f>
        <v>0</v>
      </c>
      <c r="H142" s="2">
        <f>H33+H24+H10</f>
        <v>0</v>
      </c>
      <c r="I142" s="2">
        <f>I33+I24+I10</f>
        <v>30000000</v>
      </c>
      <c r="J142" s="32"/>
    </row>
    <row r="143" spans="1:10" ht="15.75" x14ac:dyDescent="0.25">
      <c r="A143" s="34" t="s">
        <v>127</v>
      </c>
      <c r="B143" s="34"/>
      <c r="C143" s="34"/>
      <c r="D143" s="34"/>
      <c r="E143" s="34"/>
      <c r="F143" s="34"/>
      <c r="G143" s="34"/>
      <c r="H143" s="34"/>
      <c r="I143" s="34"/>
    </row>
    <row r="144" spans="1:10" ht="15.75" x14ac:dyDescent="0.25">
      <c r="A144" s="33" t="s">
        <v>128</v>
      </c>
      <c r="B144" s="33"/>
      <c r="C144" s="33"/>
      <c r="D144" s="33"/>
      <c r="E144" s="33"/>
      <c r="F144" s="33"/>
      <c r="G144" s="33"/>
      <c r="H144" s="33"/>
      <c r="I144" s="33"/>
    </row>
    <row r="145" spans="1:9" ht="15.75" x14ac:dyDescent="0.25">
      <c r="A145" s="9"/>
      <c r="B145" s="42"/>
      <c r="C145" s="42"/>
      <c r="D145" s="42"/>
      <c r="E145" s="43"/>
      <c r="F145" s="43"/>
      <c r="G145" s="42"/>
      <c r="H145" s="42"/>
      <c r="I145" s="42"/>
    </row>
    <row r="146" spans="1:9" ht="15.75" customHeight="1" x14ac:dyDescent="0.25">
      <c r="A146" s="35" t="s">
        <v>129</v>
      </c>
      <c r="B146" s="35"/>
      <c r="C146" s="35"/>
      <c r="D146" s="35"/>
      <c r="E146" s="35"/>
      <c r="F146" s="35"/>
      <c r="G146" s="35"/>
      <c r="H146" s="35"/>
      <c r="I146" s="35"/>
    </row>
    <row r="147" spans="1:9" ht="78.75" x14ac:dyDescent="0.25">
      <c r="A147" s="10" t="s">
        <v>130</v>
      </c>
      <c r="B147" s="42"/>
      <c r="C147" s="42"/>
      <c r="D147" s="42"/>
      <c r="E147" s="43"/>
      <c r="F147" s="43"/>
      <c r="G147" s="42"/>
      <c r="H147" s="42"/>
      <c r="I147" s="42"/>
    </row>
    <row r="148" spans="1:9" ht="15.75" x14ac:dyDescent="0.25">
      <c r="A148" s="33" t="s">
        <v>142</v>
      </c>
      <c r="B148" s="33"/>
      <c r="C148" s="33"/>
      <c r="D148" s="33"/>
      <c r="E148" s="33"/>
      <c r="F148" s="33"/>
      <c r="G148" s="33"/>
      <c r="H148" s="33"/>
      <c r="I148" s="33"/>
    </row>
    <row r="149" spans="1:9" ht="15.75" x14ac:dyDescent="0.25">
      <c r="A149" s="33" t="s">
        <v>131</v>
      </c>
      <c r="B149" s="33"/>
      <c r="C149" s="33"/>
      <c r="D149" s="33"/>
      <c r="E149" s="33"/>
      <c r="F149" s="33"/>
      <c r="G149" s="33"/>
      <c r="H149" s="33"/>
      <c r="I149" s="33"/>
    </row>
    <row r="150" spans="1:9" ht="15.75" x14ac:dyDescent="0.25">
      <c r="A150" s="9"/>
      <c r="B150" s="42"/>
      <c r="C150" s="42"/>
      <c r="D150" s="42"/>
      <c r="E150" s="43"/>
      <c r="F150" s="43"/>
      <c r="G150" s="42"/>
      <c r="H150" s="42"/>
      <c r="I150" s="42"/>
    </row>
    <row r="151" spans="1:9" ht="15.75" x14ac:dyDescent="0.25">
      <c r="A151" s="33" t="s">
        <v>132</v>
      </c>
      <c r="B151" s="33"/>
      <c r="C151" s="33"/>
      <c r="D151" s="33"/>
      <c r="E151" s="33"/>
      <c r="F151" s="33"/>
      <c r="G151" s="33"/>
      <c r="H151" s="33"/>
      <c r="I151" s="33"/>
    </row>
    <row r="152" spans="1:9" ht="15.75" x14ac:dyDescent="0.25">
      <c r="A152" s="11"/>
      <c r="B152" s="42"/>
      <c r="C152" s="42"/>
      <c r="D152" s="42"/>
      <c r="E152" s="43"/>
      <c r="F152" s="43"/>
      <c r="G152" s="42"/>
      <c r="H152" s="42"/>
      <c r="I152" s="42"/>
    </row>
    <row r="153" spans="1:9" ht="15.75" x14ac:dyDescent="0.25">
      <c r="A153" s="11" t="s">
        <v>143</v>
      </c>
      <c r="B153" s="42"/>
      <c r="C153" s="42"/>
      <c r="D153" s="42"/>
      <c r="E153" s="43"/>
      <c r="F153" s="43"/>
      <c r="G153" s="42"/>
      <c r="H153" s="42"/>
      <c r="I153" s="42"/>
    </row>
    <row r="154" spans="1:9" ht="15.75" x14ac:dyDescent="0.25">
      <c r="A154" s="11" t="s">
        <v>144</v>
      </c>
      <c r="B154" s="42"/>
      <c r="C154" s="42"/>
      <c r="D154" s="42"/>
      <c r="E154" s="43"/>
      <c r="F154" s="43"/>
      <c r="G154" s="42"/>
      <c r="H154" s="42"/>
      <c r="I154" s="42"/>
    </row>
    <row r="155" spans="1:9" ht="15.75" x14ac:dyDescent="0.25">
      <c r="A155" s="11"/>
      <c r="B155" s="42"/>
      <c r="C155" s="42"/>
      <c r="D155" s="42"/>
      <c r="E155" s="43"/>
      <c r="F155" s="43"/>
      <c r="G155" s="42"/>
      <c r="H155" s="42"/>
      <c r="I155" s="42"/>
    </row>
    <row r="156" spans="1:9" ht="15.75" x14ac:dyDescent="0.25">
      <c r="A156" s="11" t="s">
        <v>145</v>
      </c>
      <c r="B156" s="42"/>
      <c r="C156" s="42"/>
      <c r="D156" s="42"/>
      <c r="E156" s="43"/>
      <c r="F156" s="43"/>
      <c r="G156" s="42"/>
      <c r="H156" s="42"/>
      <c r="I156" s="42"/>
    </row>
    <row r="157" spans="1:9" ht="15.75" x14ac:dyDescent="0.25">
      <c r="A157" s="11" t="s">
        <v>146</v>
      </c>
      <c r="B157" s="42"/>
      <c r="C157" s="42"/>
      <c r="D157" s="42"/>
      <c r="E157" s="43"/>
      <c r="F157" s="43"/>
      <c r="G157" s="42"/>
      <c r="H157" s="42"/>
      <c r="I157" s="42"/>
    </row>
    <row r="158" spans="1:9" ht="15.75" x14ac:dyDescent="0.25">
      <c r="A158" s="11"/>
      <c r="B158" s="42"/>
      <c r="C158" s="42"/>
      <c r="D158" s="42"/>
      <c r="E158" s="43"/>
      <c r="F158" s="43"/>
      <c r="G158" s="42"/>
      <c r="H158" s="42"/>
      <c r="I158" s="42"/>
    </row>
    <row r="159" spans="1:9" ht="15.75" x14ac:dyDescent="0.25">
      <c r="A159" s="11" t="s">
        <v>147</v>
      </c>
      <c r="B159" s="42"/>
      <c r="C159" s="42"/>
      <c r="D159" s="42"/>
      <c r="E159" s="43"/>
      <c r="F159" s="43"/>
      <c r="G159" s="42"/>
      <c r="H159" s="42"/>
      <c r="I159" s="42"/>
    </row>
    <row r="160" spans="1:9" ht="15.75" x14ac:dyDescent="0.25">
      <c r="A160" s="11" t="s">
        <v>148</v>
      </c>
      <c r="B160" s="42"/>
      <c r="C160" s="42"/>
      <c r="D160" s="42"/>
      <c r="E160" s="43"/>
      <c r="F160" s="43"/>
      <c r="G160" s="42"/>
      <c r="H160" s="42"/>
      <c r="I160" s="42"/>
    </row>
    <row r="161" spans="1:1" ht="15.75" x14ac:dyDescent="0.25">
      <c r="A161" s="11"/>
    </row>
    <row r="162" spans="1:1" ht="15.75" x14ac:dyDescent="0.25">
      <c r="A162" s="11"/>
    </row>
    <row r="163" spans="1:1" ht="15.75" x14ac:dyDescent="0.25">
      <c r="A163" s="11"/>
    </row>
    <row r="164" spans="1:1" ht="15.75" x14ac:dyDescent="0.25">
      <c r="A164" s="11"/>
    </row>
    <row r="165" spans="1:1" ht="15.75" x14ac:dyDescent="0.25">
      <c r="A165" s="11"/>
    </row>
    <row r="166" spans="1:1" x14ac:dyDescent="0.25">
      <c r="A166" s="31"/>
    </row>
  </sheetData>
  <autoFilter ref="A9:I144" xr:uid="{8FDFE0E6-07D3-4B51-97FE-34FCAEF0C2C9}"/>
  <mergeCells count="18">
    <mergeCell ref="A8:A9"/>
    <mergeCell ref="G8:I8"/>
    <mergeCell ref="A1:I1"/>
    <mergeCell ref="A3:I3"/>
    <mergeCell ref="A5:I5"/>
    <mergeCell ref="A6:I6"/>
    <mergeCell ref="A7:I7"/>
    <mergeCell ref="B8:B9"/>
    <mergeCell ref="C8:C9"/>
    <mergeCell ref="D8:D9"/>
    <mergeCell ref="E8:E9"/>
    <mergeCell ref="F8:F9"/>
    <mergeCell ref="A151:I151"/>
    <mergeCell ref="A143:I143"/>
    <mergeCell ref="A144:I144"/>
    <mergeCell ref="A146:I146"/>
    <mergeCell ref="A148:I148"/>
    <mergeCell ref="A149:I149"/>
  </mergeCells>
  <pageMargins left="0.78740157480314965" right="0.39370078740157483" top="0.39370078740157483" bottom="0.39370078740157483" header="0.31496062992125984" footer="0.31496062992125984"/>
  <pageSetup paperSize="9" scale="5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43D1D8278F773B4FA52B63026B868369" ma:contentTypeVersion="13" ma:contentTypeDescription="Создание документа." ma:contentTypeScope="" ma:versionID="eca6f78c7ea14397736bd3064246e276">
  <xsd:schema xmlns:xsd="http://www.w3.org/2001/XMLSchema" xmlns:xs="http://www.w3.org/2001/XMLSchema" xmlns:p="http://schemas.microsoft.com/office/2006/metadata/properties" xmlns:ns2="0b7f5264-d68c-4ae0-a932-7af2add65f9c" xmlns:ns3="4ed996e5-4d62-49fd-9e23-1aeb353fc210" targetNamespace="http://schemas.microsoft.com/office/2006/metadata/properties" ma:root="true" ma:fieldsID="aaa6ee72c752661cfdc323bca999bda3" ns2:_="" ns3:_="">
    <xsd:import namespace="0b7f5264-d68c-4ae0-a932-7af2add65f9c"/>
    <xsd:import namespace="4ed996e5-4d62-49fd-9e23-1aeb353fc2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7f5264-d68c-4ae0-a932-7af2add65f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d996e5-4d62-49fd-9e23-1aeb353fc210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4F1F292-E303-4E76-BB03-B41CBD60201E}">
  <ds:schemaRefs>
    <ds:schemaRef ds:uri="0b7f5264-d68c-4ae0-a932-7af2add65f9c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www.w3.org/XML/1998/namespace"/>
    <ds:schemaRef ds:uri="http://purl.org/dc/dcmitype/"/>
    <ds:schemaRef ds:uri="4ed996e5-4d62-49fd-9e23-1aeb353fc210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BAF714A-1BF4-4C21-8F58-E852AF88BD4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6B53C5-6BDB-4F5F-9D7B-BFE5AC893A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7f5264-d68c-4ae0-a932-7af2add65f9c"/>
    <ds:schemaRef ds:uri="4ed996e5-4d62-49fd-9e23-1aeb353fc2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revision/>
  <dcterms:created xsi:type="dcterms:W3CDTF">2021-01-27T10:48:44Z</dcterms:created>
  <dcterms:modified xsi:type="dcterms:W3CDTF">2022-05-20T10:11:19Z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0x01010043D1D8278F773B4FA52B63026B868369</vt:lpwstr>
  </property>
</Properties>
</file>