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Готовые договора\Даму 1\"/>
    </mc:Choice>
  </mc:AlternateContent>
  <xr:revisionPtr revIDLastSave="0" documentId="8_{89A2DEF3-0471-4D76-9E1E-3B1A734881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F49" i="1"/>
  <c r="F45" i="1"/>
  <c r="F44" i="1"/>
  <c r="F50" i="1"/>
  <c r="F48" i="1"/>
  <c r="I56" i="1"/>
  <c r="F74" i="1"/>
  <c r="I74" i="1" s="1"/>
  <c r="I49" i="1" l="1"/>
  <c r="I50" i="1"/>
  <c r="I48" i="1"/>
  <c r="I45" i="1"/>
  <c r="F46" i="1"/>
  <c r="I46" i="1" s="1"/>
  <c r="I44" i="1"/>
  <c r="F52" i="1"/>
  <c r="I52" i="1" s="1"/>
  <c r="F53" i="1"/>
  <c r="I53" i="1" s="1"/>
  <c r="I47" i="1" l="1"/>
  <c r="F43" i="1"/>
  <c r="I43" i="1" s="1"/>
  <c r="F47" i="1"/>
  <c r="G73" i="1" l="1"/>
  <c r="G71" i="1" s="1"/>
  <c r="F62" i="1"/>
  <c r="I62" i="1" s="1"/>
  <c r="F63" i="1"/>
  <c r="I63" i="1" s="1"/>
  <c r="F64" i="1"/>
  <c r="F58" i="1"/>
  <c r="I58" i="1" s="1"/>
  <c r="F51" i="1"/>
  <c r="I51" i="1" s="1"/>
  <c r="F39" i="1"/>
  <c r="I39" i="1" s="1"/>
  <c r="G76" i="1" l="1"/>
  <c r="F75" i="1"/>
  <c r="F71" i="1" s="1"/>
  <c r="F70" i="1"/>
  <c r="I70" i="1" s="1"/>
  <c r="F67" i="1"/>
  <c r="I67" i="1" s="1"/>
  <c r="I64" i="1"/>
  <c r="F61" i="1"/>
  <c r="F60" i="1" s="1"/>
  <c r="F38" i="1"/>
  <c r="I38" i="1" s="1"/>
  <c r="F29" i="1"/>
  <c r="I29" i="1" s="1"/>
  <c r="F28" i="1"/>
  <c r="F27" i="1" l="1"/>
  <c r="F69" i="1"/>
  <c r="F72" i="1"/>
  <c r="I75" i="1"/>
  <c r="I28" i="1"/>
  <c r="F66" i="1"/>
  <c r="I60" i="1"/>
  <c r="F59" i="1"/>
  <c r="I61" i="1"/>
  <c r="F34" i="1"/>
  <c r="F37" i="1"/>
  <c r="I72" i="1" l="1"/>
  <c r="I71" i="1"/>
  <c r="F33" i="1"/>
  <c r="I34" i="1"/>
  <c r="F36" i="1"/>
  <c r="F35" i="1" s="1"/>
  <c r="I37" i="1"/>
  <c r="I35" i="1" s="1"/>
  <c r="I69" i="1"/>
  <c r="I68" i="1" s="1"/>
  <c r="F68" i="1"/>
  <c r="F65" i="1"/>
  <c r="I66" i="1"/>
  <c r="F31" i="1" l="1"/>
  <c r="I33" i="1"/>
  <c r="G11" i="1"/>
  <c r="E21" i="1"/>
  <c r="E25" i="1" l="1"/>
  <c r="F25" i="1" s="1"/>
  <c r="I25" i="1" s="1"/>
  <c r="F21" i="1"/>
  <c r="I21" i="1" s="1"/>
  <c r="F57" i="1"/>
  <c r="F42" i="1"/>
  <c r="F41" i="1" s="1"/>
  <c r="F40" i="1" s="1"/>
  <c r="F24" i="1"/>
  <c r="I24" i="1" s="1"/>
  <c r="F23" i="1"/>
  <c r="I23" i="1" s="1"/>
  <c r="F22" i="1"/>
  <c r="I22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F26" i="1"/>
  <c r="I26" i="1" s="1"/>
  <c r="F13" i="1"/>
  <c r="F54" i="1" l="1"/>
  <c r="F30" i="1" s="1"/>
  <c r="I57" i="1"/>
  <c r="I54" i="1" s="1"/>
  <c r="F55" i="1"/>
  <c r="I55" i="1" s="1"/>
  <c r="F12" i="1"/>
  <c r="F11" i="1" s="1"/>
  <c r="I20" i="1"/>
  <c r="I42" i="1"/>
  <c r="I27" i="1"/>
  <c r="I13" i="1"/>
  <c r="F76" i="1" l="1"/>
  <c r="I41" i="1"/>
  <c r="I40" i="1"/>
  <c r="I32" i="1"/>
  <c r="I36" i="1"/>
  <c r="I12" i="1"/>
  <c r="I31" i="1" l="1"/>
  <c r="I59" i="1"/>
  <c r="I11" i="1"/>
  <c r="I65" i="1" l="1"/>
  <c r="I30" i="1" s="1"/>
  <c r="I76" i="1" s="1"/>
</calcChain>
</file>

<file path=xl/sharedStrings.xml><?xml version="1.0" encoding="utf-8"?>
<sst xmlns="http://schemas.openxmlformats.org/spreadsheetml/2006/main" count="139" uniqueCount="87">
  <si>
    <t xml:space="preserve">Смета расходов по реализации социального проекта </t>
  </si>
  <si>
    <t>№</t>
  </si>
  <si>
    <t>Статьи расходов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</si>
  <si>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</si>
  <si>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</si>
  <si>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</si>
  <si>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</si>
  <si>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</si>
  <si>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</si>
  <si>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</si>
  <si>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</si>
  <si>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</si>
  <si>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</si>
  <si>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</si>
  <si>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</si>
  <si>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</si>
  <si>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</si>
  <si>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Коммунальные услуги и (или) эксплуатационные расходы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</si>
  <si>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</si>
  <si>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Прочие расходы,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</si>
  <si>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</si>
  <si>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</si>
  <si>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Руководитель проекта</t>
  </si>
  <si>
    <t>Координатор</t>
  </si>
  <si>
    <t>Бухгалтер</t>
  </si>
  <si>
    <t>мес</t>
  </si>
  <si>
    <t>Ед.изм.</t>
  </si>
  <si>
    <t>Канцелярские товары</t>
  </si>
  <si>
    <t>Заправка картриджей</t>
  </si>
  <si>
    <t>Краски для цветного принтера</t>
  </si>
  <si>
    <t>Безлимитный интернет</t>
  </si>
  <si>
    <t>шт</t>
  </si>
  <si>
    <t>усл</t>
  </si>
  <si>
    <t>работы и услуги физических лиц, в том числе:</t>
  </si>
  <si>
    <t>Услуги полиграфические</t>
  </si>
  <si>
    <t xml:space="preserve">Полиграфические услуги </t>
  </si>
  <si>
    <t xml:space="preserve">Услуги лекторов/спикеров/тренеров </t>
  </si>
  <si>
    <t>Мероприятие 1. Проведение 17 онлайн мотивационных встреч</t>
  </si>
  <si>
    <t>Мероприятие 2. Организация работы 10 онлайн площадок для проведения мастер-классов</t>
  </si>
  <si>
    <t>Мероприятие 3. Проведение трех офлайн площадок в формате ТЕДХ, для нетворкинга и обсуждения госсударственных программ</t>
  </si>
  <si>
    <t>Мероприятие 4. Выпуск книги и ее распространение</t>
  </si>
  <si>
    <t>Услуги дизайна и верстки</t>
  </si>
  <si>
    <t>Мероприятие 5. Создание и производство видеороликов, социальной рекламы, видеосюжетов</t>
  </si>
  <si>
    <t>Мероприятие 6. Видеосъемка подкастов с самыми активными представителями селф мейд молодежи</t>
  </si>
  <si>
    <t>Мероприятие 7. Создание и производство видеороликов с реальными историями самых активных представителей селф мейд молодежи на актуальные темы</t>
  </si>
  <si>
    <t xml:space="preserve">Услуги модератора </t>
  </si>
  <si>
    <t>суточные (указать количество командировок и человек, человеко- дней)</t>
  </si>
  <si>
    <t>проживание (указать количество командировок и человек, человеко- дней)</t>
  </si>
  <si>
    <t>проезд (расписать количество командировок и человек)</t>
  </si>
  <si>
    <t>Приобретение ноутбуков (в комплекте: мышь, антивирус, офисные программы)</t>
  </si>
  <si>
    <t>Приобретение принтеров</t>
  </si>
  <si>
    <t>Услуги по распространению (почтовые и др.услуги)</t>
  </si>
  <si>
    <t>Услуги по производству социальной рекламы</t>
  </si>
  <si>
    <t xml:space="preserve">Услуги по видеосъемке подкастов </t>
  </si>
  <si>
    <t>Услуги по производству видеороликов с реальными историями селф мейд молодежи</t>
  </si>
  <si>
    <t>Услуги смм-специалиста</t>
  </si>
  <si>
    <t>Услуги по производству информационных инфографических видеороликов</t>
  </si>
  <si>
    <t>Услуги по производству видеоинтервью</t>
  </si>
  <si>
    <t>Услуги по производству видеосюжетов</t>
  </si>
  <si>
    <t>Услуги оп оплате интернет-площадки ZOOM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</si>
  <si>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</si>
  <si>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</si>
  <si>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</si>
  <si>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Грантодатель:</t>
  </si>
  <si>
    <t xml:space="preserve">Расходы на оплату аренды за помещения (12 кв.м.) </t>
  </si>
  <si>
    <t>Изготовление пресс стены</t>
  </si>
  <si>
    <t>Аренда проектора</t>
  </si>
  <si>
    <t>Расходы на служебные командировки, в том числе (г.Шымкент-2дн):</t>
  </si>
  <si>
    <t>Расходы на служебные командировки, в том числе (г.Алматы-2 дн.):</t>
  </si>
  <si>
    <t>чел</t>
  </si>
  <si>
    <t>усл.</t>
  </si>
  <si>
    <t>Услуги по публикации материалов  в электронных,   печатных СМИ</t>
  </si>
  <si>
    <t>Мероприятие 8. Создание аккаунтов в социальных сетях, сайта, продвижение в социальных сетях, таргетированая реклама, маркетинговый анализ,  стратегия продвижения, размещение в СМИ</t>
  </si>
  <si>
    <t>3/2</t>
  </si>
  <si>
    <t>3/1</t>
  </si>
  <si>
    <t>Приложение № 2 
к Договору о предоставлении гранта 
от «31» марта 2022 года № 11</t>
  </si>
  <si>
    <r>
      <t xml:space="preserve">Грантополучатель: </t>
    </r>
    <r>
      <rPr>
        <sz val="12"/>
        <color theme="1"/>
        <rFont val="Times New Roman"/>
        <family val="1"/>
        <charset val="204"/>
      </rPr>
      <t>ОЮЛ "Казахстанская Ассоциация Даму"</t>
    </r>
  </si>
  <si>
    <r>
      <t xml:space="preserve">Тема гранта: </t>
    </r>
    <r>
      <rPr>
        <sz val="12"/>
        <color theme="1"/>
        <rFont val="Times New Roman"/>
        <family val="1"/>
        <charset val="204"/>
      </rPr>
      <t>Реализация проекта "Поколение Независимости"</t>
    </r>
  </si>
  <si>
    <r>
      <t xml:space="preserve">Сумма гранта: </t>
    </r>
    <r>
      <rPr>
        <sz val="12"/>
        <color theme="1"/>
        <rFont val="Times New Roman"/>
        <family val="1"/>
        <charset val="204"/>
      </rPr>
      <t>18 370 000 (восемнадцать миллионов триста семьдесят тысяч) тенге</t>
    </r>
  </si>
  <si>
    <t>Изготовление баннера (3*4)</t>
  </si>
  <si>
    <t>ОЮЛ "Казахстанская Ассоциация Даму"</t>
  </si>
  <si>
    <t xml:space="preserve">Исполнительный директор  _______________________ Битебаева А.А. </t>
  </si>
  <si>
    <t>НАО "Центр поддержки гражданских инициатив"</t>
  </si>
  <si>
    <t>И.О. Председателя Правления ______________________Құрман Ғ.П.</t>
  </si>
  <si>
    <t xml:space="preserve">Заместителя Председателя Правления ______________________ Бисембиев Ж.О. </t>
  </si>
  <si>
    <t xml:space="preserve">Главный менеджер Департамента управления проектами __________________Рыспаева Д.М. </t>
  </si>
  <si>
    <t>"СОГЛАСОВАНО"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</si>
</sst>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indent="10"/>
    </xf>
    <xf numFmtId="0" fontId="1" fillId="0" borderId="0" xfId="0" applyFont="1" applyFill="1" applyAlignment="1">
      <alignment horizontal="left" vertical="center" wrapText="1" indent="10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workbookViewId="0">
      <selection activeCell="A82" sqref="A82:I82"/>
    </sheetView>
  </sheetViews>
  <sheetFormatPr defaultRowHeight="15.75" x14ac:dyDescent="0.25"/>
  <cols>
    <col min="1" max="1" width="5.85546875" style="16" customWidth="1"/>
    <col min="2" max="2" width="41.85546875" style="26" customWidth="1"/>
    <col min="3" max="3" width="6.28515625" style="16" customWidth="1"/>
    <col min="4" max="4" width="8" style="16" customWidth="1"/>
    <col min="5" max="5" width="13.140625" style="19" customWidth="1"/>
    <col min="6" max="6" width="14.140625" style="27" customWidth="1"/>
    <col min="7" max="7" width="12.85546875" style="27" customWidth="1"/>
    <col min="8" max="8" width="13.85546875" style="27" customWidth="1"/>
    <col min="9" max="9" width="13.28515625" style="27" customWidth="1"/>
    <col min="10" max="10" width="11.28515625" style="16" bestFit="1" customWidth="1"/>
    <col min="11" max="16384" width="9.140625" style="16"/>
  </cols>
  <sheetData>
    <row r="1" spans="1:10" ht="46.5" customHeight="1" x14ac:dyDescent="0.25">
      <c r="A1" s="13" t="s">
        <v>75</v>
      </c>
      <c r="B1" s="13"/>
      <c r="C1" s="13"/>
      <c r="D1" s="13"/>
      <c r="E1" s="13"/>
      <c r="F1" s="13"/>
      <c r="G1" s="13"/>
      <c r="H1" s="13"/>
      <c r="I1" s="13"/>
    </row>
    <row r="4" spans="1:10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10" x14ac:dyDescent="0.25">
      <c r="B5" s="16"/>
      <c r="E5" s="16"/>
      <c r="F5" s="16"/>
      <c r="G5" s="16"/>
      <c r="H5" s="16"/>
      <c r="I5" s="16"/>
    </row>
    <row r="6" spans="1:10" x14ac:dyDescent="0.25">
      <c r="A6" s="17" t="s">
        <v>76</v>
      </c>
      <c r="B6" s="17"/>
      <c r="C6" s="17"/>
      <c r="D6" s="17"/>
      <c r="E6" s="17"/>
      <c r="F6" s="17"/>
      <c r="G6" s="17"/>
      <c r="H6" s="17"/>
      <c r="I6" s="17"/>
    </row>
    <row r="7" spans="1:10" ht="20.25" customHeight="1" x14ac:dyDescent="0.25">
      <c r="A7" s="17" t="s">
        <v>77</v>
      </c>
      <c r="B7" s="17"/>
      <c r="C7" s="17"/>
      <c r="D7" s="17"/>
      <c r="E7" s="17"/>
      <c r="F7" s="17"/>
      <c r="G7" s="17"/>
      <c r="H7" s="17"/>
      <c r="I7" s="17"/>
    </row>
    <row r="8" spans="1:10" x14ac:dyDescent="0.25">
      <c r="A8" s="18" t="s">
        <v>78</v>
      </c>
      <c r="B8" s="18"/>
      <c r="C8" s="18"/>
      <c r="D8" s="18"/>
      <c r="E8" s="18"/>
      <c r="F8" s="18"/>
      <c r="G8" s="18"/>
      <c r="H8" s="18"/>
      <c r="I8" s="18"/>
    </row>
    <row r="9" spans="1:10" ht="31.5" customHeight="1" x14ac:dyDescent="0.25">
      <c r="A9" s="10" t="s">
        <v>1</v>
      </c>
      <c r="B9" s="12" t="s">
        <v>2</v>
      </c>
      <c r="C9" s="10" t="s">
        <v>26</v>
      </c>
      <c r="D9" s="10" t="s">
        <v>3</v>
      </c>
      <c r="E9" s="11" t="s">
        <v>4</v>
      </c>
      <c r="F9" s="11" t="s">
        <v>5</v>
      </c>
      <c r="G9" s="11" t="s">
        <v>6</v>
      </c>
      <c r="H9" s="11"/>
      <c r="I9" s="11"/>
    </row>
    <row r="10" spans="1:10" ht="63" x14ac:dyDescent="0.25">
      <c r="A10" s="10"/>
      <c r="B10" s="12"/>
      <c r="C10" s="10"/>
      <c r="D10" s="10"/>
      <c r="E10" s="11"/>
      <c r="F10" s="11"/>
      <c r="G10" s="7" t="s">
        <v>7</v>
      </c>
      <c r="H10" s="7" t="s">
        <v>8</v>
      </c>
      <c r="I10" s="7" t="s">
        <v>9</v>
      </c>
    </row>
    <row r="11" spans="1:10" x14ac:dyDescent="0.25">
      <c r="A11" s="6">
        <v>1</v>
      </c>
      <c r="B11" s="8" t="s">
        <v>21</v>
      </c>
      <c r="C11" s="6"/>
      <c r="D11" s="6"/>
      <c r="E11" s="7"/>
      <c r="F11" s="7">
        <f>F12+F16+F17+F18+F19+F20+F21+F25</f>
        <v>3175552</v>
      </c>
      <c r="G11" s="7">
        <f>G20</f>
        <v>0</v>
      </c>
      <c r="H11" s="7">
        <v>0</v>
      </c>
      <c r="I11" s="7">
        <f>F11</f>
        <v>3175552</v>
      </c>
    </row>
    <row r="12" spans="1:10" x14ac:dyDescent="0.25">
      <c r="A12" s="2"/>
      <c r="B12" s="3" t="s">
        <v>13</v>
      </c>
      <c r="C12" s="2"/>
      <c r="D12" s="2"/>
      <c r="E12" s="1"/>
      <c r="F12" s="1">
        <f>SUM(F13:F15)</f>
        <v>2320000</v>
      </c>
      <c r="G12" s="1">
        <v>0</v>
      </c>
      <c r="H12" s="1">
        <v>0</v>
      </c>
      <c r="I12" s="1">
        <f>F12</f>
        <v>2320000</v>
      </c>
    </row>
    <row r="13" spans="1:10" x14ac:dyDescent="0.25">
      <c r="A13" s="2"/>
      <c r="B13" s="3" t="s">
        <v>22</v>
      </c>
      <c r="C13" s="2" t="s">
        <v>25</v>
      </c>
      <c r="D13" s="2">
        <v>8</v>
      </c>
      <c r="E13" s="1">
        <v>120000</v>
      </c>
      <c r="F13" s="1">
        <f>E13*D13</f>
        <v>960000</v>
      </c>
      <c r="G13" s="1">
        <v>0</v>
      </c>
      <c r="H13" s="1">
        <v>0</v>
      </c>
      <c r="I13" s="1">
        <f>F13</f>
        <v>960000</v>
      </c>
      <c r="J13" s="19"/>
    </row>
    <row r="14" spans="1:10" x14ac:dyDescent="0.25">
      <c r="A14" s="2"/>
      <c r="B14" s="3" t="s">
        <v>23</v>
      </c>
      <c r="C14" s="2" t="s">
        <v>25</v>
      </c>
      <c r="D14" s="2">
        <v>8</v>
      </c>
      <c r="E14" s="1">
        <v>90000</v>
      </c>
      <c r="F14" s="1">
        <f t="shared" ref="F14:F26" si="0">E14*D14</f>
        <v>720000</v>
      </c>
      <c r="G14" s="1">
        <v>0</v>
      </c>
      <c r="H14" s="1">
        <v>0</v>
      </c>
      <c r="I14" s="1">
        <f t="shared" ref="I14" si="1">F14</f>
        <v>720000</v>
      </c>
    </row>
    <row r="15" spans="1:10" x14ac:dyDescent="0.25">
      <c r="A15" s="2"/>
      <c r="B15" s="3" t="s">
        <v>24</v>
      </c>
      <c r="C15" s="2" t="s">
        <v>25</v>
      </c>
      <c r="D15" s="2">
        <v>8</v>
      </c>
      <c r="E15" s="1">
        <v>80000</v>
      </c>
      <c r="F15" s="1">
        <f t="shared" si="0"/>
        <v>640000</v>
      </c>
      <c r="G15" s="1">
        <v>0</v>
      </c>
      <c r="H15" s="1">
        <v>0</v>
      </c>
      <c r="I15" s="1">
        <f>F15</f>
        <v>640000</v>
      </c>
    </row>
    <row r="16" spans="1:10" ht="31.5" x14ac:dyDescent="0.25">
      <c r="A16" s="2"/>
      <c r="B16" s="3" t="s">
        <v>14</v>
      </c>
      <c r="C16" s="2" t="s">
        <v>25</v>
      </c>
      <c r="D16" s="2">
        <v>8</v>
      </c>
      <c r="E16" s="1">
        <v>24244</v>
      </c>
      <c r="F16" s="1">
        <f t="shared" si="0"/>
        <v>193952</v>
      </c>
      <c r="G16" s="1">
        <v>0</v>
      </c>
      <c r="H16" s="1">
        <v>0</v>
      </c>
      <c r="I16" s="1">
        <f>F16</f>
        <v>193952</v>
      </c>
    </row>
    <row r="17" spans="1:10" ht="31.5" x14ac:dyDescent="0.25">
      <c r="A17" s="2"/>
      <c r="B17" s="3" t="s">
        <v>15</v>
      </c>
      <c r="C17" s="2" t="s">
        <v>25</v>
      </c>
      <c r="D17" s="2">
        <v>8</v>
      </c>
      <c r="E17" s="1">
        <v>8700</v>
      </c>
      <c r="F17" s="1">
        <f t="shared" si="0"/>
        <v>69600</v>
      </c>
      <c r="G17" s="1">
        <v>0</v>
      </c>
      <c r="H17" s="1">
        <v>0</v>
      </c>
      <c r="I17" s="1">
        <f t="shared" ref="I17:I21" si="2">F17</f>
        <v>69600</v>
      </c>
    </row>
    <row r="18" spans="1:10" x14ac:dyDescent="0.25">
      <c r="A18" s="2"/>
      <c r="B18" s="3" t="s">
        <v>16</v>
      </c>
      <c r="C18" s="2" t="s">
        <v>25</v>
      </c>
      <c r="D18" s="2">
        <v>8</v>
      </c>
      <c r="E18" s="1">
        <v>3000</v>
      </c>
      <c r="F18" s="1">
        <f t="shared" si="0"/>
        <v>24000</v>
      </c>
      <c r="G18" s="1">
        <v>0</v>
      </c>
      <c r="H18" s="1">
        <v>0</v>
      </c>
      <c r="I18" s="1">
        <f t="shared" si="2"/>
        <v>24000</v>
      </c>
    </row>
    <row r="19" spans="1:10" ht="31.5" x14ac:dyDescent="0.25">
      <c r="A19" s="2"/>
      <c r="B19" s="3" t="s">
        <v>17</v>
      </c>
      <c r="C19" s="2" t="s">
        <v>25</v>
      </c>
      <c r="D19" s="2">
        <v>8</v>
      </c>
      <c r="E19" s="1">
        <v>15000</v>
      </c>
      <c r="F19" s="1">
        <f t="shared" si="0"/>
        <v>120000</v>
      </c>
      <c r="G19" s="1">
        <v>0</v>
      </c>
      <c r="H19" s="1">
        <v>0</v>
      </c>
      <c r="I19" s="1">
        <f t="shared" si="2"/>
        <v>120000</v>
      </c>
    </row>
    <row r="20" spans="1:10" ht="31.5" x14ac:dyDescent="0.25">
      <c r="A20" s="2"/>
      <c r="B20" s="3" t="s">
        <v>64</v>
      </c>
      <c r="C20" s="2" t="s">
        <v>25</v>
      </c>
      <c r="D20" s="2">
        <v>8</v>
      </c>
      <c r="E20" s="1">
        <v>35000</v>
      </c>
      <c r="F20" s="1">
        <f t="shared" si="0"/>
        <v>280000</v>
      </c>
      <c r="G20" s="1">
        <v>0</v>
      </c>
      <c r="H20" s="1">
        <v>0</v>
      </c>
      <c r="I20" s="1">
        <f>F20</f>
        <v>280000</v>
      </c>
    </row>
    <row r="21" spans="1:10" ht="63" x14ac:dyDescent="0.25">
      <c r="A21" s="2"/>
      <c r="B21" s="3" t="s">
        <v>18</v>
      </c>
      <c r="C21" s="2" t="s">
        <v>25</v>
      </c>
      <c r="D21" s="2">
        <v>8</v>
      </c>
      <c r="E21" s="1">
        <f>E22+E23+E24</f>
        <v>15000</v>
      </c>
      <c r="F21" s="1">
        <f t="shared" si="0"/>
        <v>120000</v>
      </c>
      <c r="G21" s="1">
        <v>0</v>
      </c>
      <c r="H21" s="1">
        <v>0</v>
      </c>
      <c r="I21" s="1">
        <f t="shared" si="2"/>
        <v>120000</v>
      </c>
      <c r="J21" s="19"/>
    </row>
    <row r="22" spans="1:10" x14ac:dyDescent="0.25">
      <c r="A22" s="2"/>
      <c r="B22" s="3" t="s">
        <v>27</v>
      </c>
      <c r="C22" s="2" t="s">
        <v>25</v>
      </c>
      <c r="D22" s="2">
        <v>8</v>
      </c>
      <c r="E22" s="1">
        <v>5000</v>
      </c>
      <c r="F22" s="1">
        <f t="shared" si="0"/>
        <v>40000</v>
      </c>
      <c r="G22" s="1">
        <v>0</v>
      </c>
      <c r="H22" s="1">
        <v>0</v>
      </c>
      <c r="I22" s="1">
        <f>F22</f>
        <v>40000</v>
      </c>
    </row>
    <row r="23" spans="1:10" x14ac:dyDescent="0.25">
      <c r="A23" s="2"/>
      <c r="B23" s="3" t="s">
        <v>28</v>
      </c>
      <c r="C23" s="2" t="s">
        <v>25</v>
      </c>
      <c r="D23" s="2">
        <v>8</v>
      </c>
      <c r="E23" s="1">
        <v>5000</v>
      </c>
      <c r="F23" s="1">
        <f t="shared" si="0"/>
        <v>40000</v>
      </c>
      <c r="G23" s="1">
        <v>0</v>
      </c>
      <c r="H23" s="1">
        <v>0</v>
      </c>
      <c r="I23" s="1">
        <f t="shared" ref="I23:I24" si="3">F23</f>
        <v>40000</v>
      </c>
    </row>
    <row r="24" spans="1:10" x14ac:dyDescent="0.25">
      <c r="A24" s="2"/>
      <c r="B24" s="3" t="s">
        <v>29</v>
      </c>
      <c r="C24" s="2" t="s">
        <v>25</v>
      </c>
      <c r="D24" s="2">
        <v>8</v>
      </c>
      <c r="E24" s="1">
        <v>5000</v>
      </c>
      <c r="F24" s="1">
        <f t="shared" si="0"/>
        <v>40000</v>
      </c>
      <c r="G24" s="1">
        <v>0</v>
      </c>
      <c r="H24" s="1">
        <v>0</v>
      </c>
      <c r="I24" s="1">
        <f t="shared" si="3"/>
        <v>40000</v>
      </c>
    </row>
    <row r="25" spans="1:10" x14ac:dyDescent="0.25">
      <c r="A25" s="2"/>
      <c r="B25" s="3" t="s">
        <v>19</v>
      </c>
      <c r="C25" s="2" t="s">
        <v>25</v>
      </c>
      <c r="D25" s="2">
        <v>8</v>
      </c>
      <c r="E25" s="1">
        <f>E26</f>
        <v>6000</v>
      </c>
      <c r="F25" s="1">
        <f t="shared" si="0"/>
        <v>48000</v>
      </c>
      <c r="G25" s="1">
        <v>0</v>
      </c>
      <c r="H25" s="1">
        <v>0</v>
      </c>
      <c r="I25" s="1">
        <f t="shared" ref="I25:I29" si="4">F25</f>
        <v>48000</v>
      </c>
    </row>
    <row r="26" spans="1:10" x14ac:dyDescent="0.25">
      <c r="A26" s="2"/>
      <c r="B26" s="3" t="s">
        <v>30</v>
      </c>
      <c r="C26" s="2" t="s">
        <v>25</v>
      </c>
      <c r="D26" s="2">
        <v>8</v>
      </c>
      <c r="E26" s="1">
        <v>6000</v>
      </c>
      <c r="F26" s="1">
        <f t="shared" si="0"/>
        <v>48000</v>
      </c>
      <c r="G26" s="1">
        <v>0</v>
      </c>
      <c r="H26" s="1">
        <v>0</v>
      </c>
      <c r="I26" s="1">
        <f t="shared" si="4"/>
        <v>48000</v>
      </c>
    </row>
    <row r="27" spans="1:10" ht="31.5" x14ac:dyDescent="0.25">
      <c r="A27" s="6">
        <v>2</v>
      </c>
      <c r="B27" s="8" t="s">
        <v>10</v>
      </c>
      <c r="C27" s="6"/>
      <c r="D27" s="6"/>
      <c r="E27" s="7"/>
      <c r="F27" s="7">
        <f>F28+F29</f>
        <v>1800000</v>
      </c>
      <c r="G27" s="7">
        <v>0</v>
      </c>
      <c r="H27" s="7">
        <v>0</v>
      </c>
      <c r="I27" s="7">
        <f t="shared" si="4"/>
        <v>1800000</v>
      </c>
    </row>
    <row r="28" spans="1:10" ht="31.5" x14ac:dyDescent="0.25">
      <c r="A28" s="2"/>
      <c r="B28" s="3" t="s">
        <v>49</v>
      </c>
      <c r="C28" s="2" t="s">
        <v>31</v>
      </c>
      <c r="D28" s="2">
        <v>5</v>
      </c>
      <c r="E28" s="1">
        <v>300000</v>
      </c>
      <c r="F28" s="1">
        <f>E28*D28</f>
        <v>1500000</v>
      </c>
      <c r="G28" s="1">
        <v>0</v>
      </c>
      <c r="H28" s="1">
        <v>0</v>
      </c>
      <c r="I28" s="1">
        <f t="shared" si="4"/>
        <v>1500000</v>
      </c>
    </row>
    <row r="29" spans="1:10" x14ac:dyDescent="0.25">
      <c r="A29" s="2"/>
      <c r="B29" s="3" t="s">
        <v>50</v>
      </c>
      <c r="C29" s="2" t="s">
        <v>31</v>
      </c>
      <c r="D29" s="2">
        <v>3</v>
      </c>
      <c r="E29" s="1">
        <v>100000</v>
      </c>
      <c r="F29" s="1">
        <f>E29*D29</f>
        <v>300000</v>
      </c>
      <c r="G29" s="1">
        <v>0</v>
      </c>
      <c r="H29" s="1">
        <v>0</v>
      </c>
      <c r="I29" s="1">
        <f t="shared" si="4"/>
        <v>300000</v>
      </c>
    </row>
    <row r="30" spans="1:10" x14ac:dyDescent="0.25">
      <c r="A30" s="6">
        <v>3</v>
      </c>
      <c r="B30" s="8" t="s">
        <v>11</v>
      </c>
      <c r="C30" s="6"/>
      <c r="D30" s="6"/>
      <c r="E30" s="7"/>
      <c r="F30" s="7">
        <f>F31+F35+F40+F54+F59+F65+F68+F71</f>
        <v>13554448</v>
      </c>
      <c r="G30" s="7">
        <v>0</v>
      </c>
      <c r="H30" s="7">
        <v>0</v>
      </c>
      <c r="I30" s="7">
        <f>I31+I35+I40+I54+I59+I65+I68+I71</f>
        <v>13394448</v>
      </c>
      <c r="J30" s="19"/>
    </row>
    <row r="31" spans="1:10" ht="31.5" x14ac:dyDescent="0.25">
      <c r="A31" s="2"/>
      <c r="B31" s="3" t="s">
        <v>37</v>
      </c>
      <c r="C31" s="2"/>
      <c r="D31" s="2"/>
      <c r="E31" s="1"/>
      <c r="F31" s="1">
        <f>F33</f>
        <v>510000</v>
      </c>
      <c r="G31" s="1">
        <v>0</v>
      </c>
      <c r="H31" s="1">
        <v>0</v>
      </c>
      <c r="I31" s="1">
        <f t="shared" ref="I31:I34" si="5">F31</f>
        <v>510000</v>
      </c>
    </row>
    <row r="32" spans="1:10" ht="47.25" x14ac:dyDescent="0.25">
      <c r="A32" s="1"/>
      <c r="B32" s="4" t="s">
        <v>20</v>
      </c>
      <c r="C32" s="1"/>
      <c r="D32" s="1"/>
      <c r="E32" s="1"/>
      <c r="F32" s="1">
        <v>0</v>
      </c>
      <c r="G32" s="1">
        <v>0</v>
      </c>
      <c r="H32" s="1">
        <v>0</v>
      </c>
      <c r="I32" s="1">
        <f t="shared" si="5"/>
        <v>0</v>
      </c>
    </row>
    <row r="33" spans="1:14" ht="31.5" x14ac:dyDescent="0.25">
      <c r="A33" s="1"/>
      <c r="B33" s="4" t="s">
        <v>33</v>
      </c>
      <c r="C33" s="1"/>
      <c r="D33" s="1"/>
      <c r="E33" s="1"/>
      <c r="F33" s="1">
        <f>F34</f>
        <v>510000</v>
      </c>
      <c r="G33" s="1">
        <v>0</v>
      </c>
      <c r="H33" s="1">
        <v>0</v>
      </c>
      <c r="I33" s="1">
        <f t="shared" si="5"/>
        <v>510000</v>
      </c>
    </row>
    <row r="34" spans="1:14" x14ac:dyDescent="0.25">
      <c r="A34" s="1"/>
      <c r="B34" s="4" t="s">
        <v>45</v>
      </c>
      <c r="C34" s="1" t="s">
        <v>32</v>
      </c>
      <c r="D34" s="1">
        <v>17</v>
      </c>
      <c r="E34" s="1">
        <v>30000</v>
      </c>
      <c r="F34" s="1">
        <f>SUM(D34*E34)</f>
        <v>510000</v>
      </c>
      <c r="G34" s="1">
        <v>0</v>
      </c>
      <c r="H34" s="1">
        <v>0</v>
      </c>
      <c r="I34" s="1">
        <f t="shared" si="5"/>
        <v>510000</v>
      </c>
    </row>
    <row r="35" spans="1:14" ht="47.25" x14ac:dyDescent="0.25">
      <c r="A35" s="2"/>
      <c r="B35" s="3" t="s">
        <v>38</v>
      </c>
      <c r="C35" s="2"/>
      <c r="D35" s="2"/>
      <c r="E35" s="1"/>
      <c r="F35" s="1">
        <f>F36+F38</f>
        <v>500000</v>
      </c>
      <c r="G35" s="1">
        <v>0</v>
      </c>
      <c r="H35" s="1">
        <v>0</v>
      </c>
      <c r="I35" s="1">
        <f>I37+I39</f>
        <v>500000</v>
      </c>
    </row>
    <row r="36" spans="1:14" ht="47.25" x14ac:dyDescent="0.25">
      <c r="A36" s="2"/>
      <c r="B36" s="4" t="s">
        <v>20</v>
      </c>
      <c r="C36" s="2"/>
      <c r="D36" s="2"/>
      <c r="E36" s="1"/>
      <c r="F36" s="1">
        <f>F37</f>
        <v>200000</v>
      </c>
      <c r="G36" s="1">
        <v>0</v>
      </c>
      <c r="H36" s="1">
        <v>0</v>
      </c>
      <c r="I36" s="1">
        <f>F36</f>
        <v>200000</v>
      </c>
    </row>
    <row r="37" spans="1:14" x14ac:dyDescent="0.25">
      <c r="A37" s="2"/>
      <c r="B37" s="3" t="s">
        <v>35</v>
      </c>
      <c r="C37" s="2" t="s">
        <v>32</v>
      </c>
      <c r="D37" s="2">
        <v>1</v>
      </c>
      <c r="E37" s="1">
        <v>200000</v>
      </c>
      <c r="F37" s="1">
        <f>E37*D37</f>
        <v>200000</v>
      </c>
      <c r="G37" s="1">
        <v>0</v>
      </c>
      <c r="H37" s="1">
        <v>0</v>
      </c>
      <c r="I37" s="1">
        <f t="shared" ref="I37:I39" si="6">F37</f>
        <v>200000</v>
      </c>
    </row>
    <row r="38" spans="1:14" ht="31.5" x14ac:dyDescent="0.25">
      <c r="A38" s="2"/>
      <c r="B38" s="4" t="s">
        <v>33</v>
      </c>
      <c r="C38" s="2"/>
      <c r="D38" s="2"/>
      <c r="E38" s="1"/>
      <c r="F38" s="1">
        <f>F39</f>
        <v>300000</v>
      </c>
      <c r="G38" s="1">
        <v>0</v>
      </c>
      <c r="H38" s="1">
        <v>0</v>
      </c>
      <c r="I38" s="1">
        <f t="shared" si="6"/>
        <v>300000</v>
      </c>
    </row>
    <row r="39" spans="1:14" x14ac:dyDescent="0.25">
      <c r="A39" s="2"/>
      <c r="B39" s="4" t="s">
        <v>45</v>
      </c>
      <c r="C39" s="2" t="s">
        <v>32</v>
      </c>
      <c r="D39" s="2">
        <v>10</v>
      </c>
      <c r="E39" s="1">
        <v>30000</v>
      </c>
      <c r="F39" s="1">
        <f>E39*D39</f>
        <v>300000</v>
      </c>
      <c r="G39" s="1">
        <v>0</v>
      </c>
      <c r="H39" s="1">
        <v>0</v>
      </c>
      <c r="I39" s="1">
        <f t="shared" si="6"/>
        <v>300000</v>
      </c>
    </row>
    <row r="40" spans="1:14" ht="63" x14ac:dyDescent="0.25">
      <c r="A40" s="2"/>
      <c r="B40" s="3" t="s">
        <v>39</v>
      </c>
      <c r="C40" s="2"/>
      <c r="D40" s="2"/>
      <c r="E40" s="1"/>
      <c r="F40" s="1">
        <f>F41+F43+F47+F51+F52+F53</f>
        <v>2002158</v>
      </c>
      <c r="G40" s="1">
        <v>0</v>
      </c>
      <c r="H40" s="1">
        <v>0</v>
      </c>
      <c r="I40" s="1">
        <f>F40</f>
        <v>2002158</v>
      </c>
      <c r="N40" s="6"/>
    </row>
    <row r="41" spans="1:14" ht="47.25" x14ac:dyDescent="0.25">
      <c r="A41" s="2"/>
      <c r="B41" s="4" t="s">
        <v>20</v>
      </c>
      <c r="C41" s="2"/>
      <c r="D41" s="2"/>
      <c r="E41" s="1"/>
      <c r="F41" s="1">
        <f>F42</f>
        <v>900000</v>
      </c>
      <c r="G41" s="1">
        <v>0</v>
      </c>
      <c r="H41" s="1">
        <v>0</v>
      </c>
      <c r="I41" s="1">
        <f>F41</f>
        <v>900000</v>
      </c>
    </row>
    <row r="42" spans="1:14" x14ac:dyDescent="0.25">
      <c r="A42" s="2"/>
      <c r="B42" s="5" t="s">
        <v>36</v>
      </c>
      <c r="C42" s="2" t="s">
        <v>32</v>
      </c>
      <c r="D42" s="2">
        <v>15</v>
      </c>
      <c r="E42" s="1">
        <v>60000</v>
      </c>
      <c r="F42" s="1">
        <f>E42*D42</f>
        <v>900000</v>
      </c>
      <c r="G42" s="1">
        <v>0</v>
      </c>
      <c r="H42" s="1">
        <v>0</v>
      </c>
      <c r="I42" s="1">
        <f t="shared" ref="I42" si="7">F42</f>
        <v>900000</v>
      </c>
    </row>
    <row r="43" spans="1:14" ht="31.5" x14ac:dyDescent="0.25">
      <c r="A43" s="2"/>
      <c r="B43" s="5" t="s">
        <v>68</v>
      </c>
      <c r="C43" s="2"/>
      <c r="D43" s="2"/>
      <c r="E43" s="1"/>
      <c r="F43" s="1">
        <f>SUM(F44:F46)</f>
        <v>251079</v>
      </c>
      <c r="G43" s="1">
        <v>0</v>
      </c>
      <c r="H43" s="1">
        <v>0</v>
      </c>
      <c r="I43" s="1">
        <f>F43</f>
        <v>251079</v>
      </c>
    </row>
    <row r="44" spans="1:14" ht="47.25" x14ac:dyDescent="0.25">
      <c r="A44" s="2"/>
      <c r="B44" s="5" t="s">
        <v>46</v>
      </c>
      <c r="C44" s="2" t="s">
        <v>69</v>
      </c>
      <c r="D44" s="9" t="s">
        <v>73</v>
      </c>
      <c r="E44" s="1">
        <v>6126</v>
      </c>
      <c r="F44" s="1">
        <f>E44*3*2</f>
        <v>36756</v>
      </c>
      <c r="G44" s="1">
        <v>0</v>
      </c>
      <c r="H44" s="1">
        <v>0</v>
      </c>
      <c r="I44" s="1">
        <f t="shared" ref="I44:I46" si="8">F44</f>
        <v>36756</v>
      </c>
    </row>
    <row r="45" spans="1:14" ht="47.25" x14ac:dyDescent="0.25">
      <c r="A45" s="2"/>
      <c r="B45" s="5" t="s">
        <v>47</v>
      </c>
      <c r="C45" s="2" t="s">
        <v>70</v>
      </c>
      <c r="D45" s="9" t="s">
        <v>74</v>
      </c>
      <c r="E45" s="1">
        <v>21441</v>
      </c>
      <c r="F45" s="1">
        <f>E45*3</f>
        <v>64323</v>
      </c>
      <c r="G45" s="1">
        <v>0</v>
      </c>
      <c r="H45" s="1">
        <v>0</v>
      </c>
      <c r="I45" s="1">
        <f t="shared" si="8"/>
        <v>64323</v>
      </c>
    </row>
    <row r="46" spans="1:14" ht="31.5" x14ac:dyDescent="0.25">
      <c r="A46" s="2"/>
      <c r="B46" s="5" t="s">
        <v>48</v>
      </c>
      <c r="C46" s="2" t="s">
        <v>70</v>
      </c>
      <c r="D46" s="9">
        <v>3</v>
      </c>
      <c r="E46" s="1">
        <v>50000</v>
      </c>
      <c r="F46" s="1">
        <f t="shared" ref="F46" si="9">E46*D46</f>
        <v>150000</v>
      </c>
      <c r="G46" s="1">
        <v>0</v>
      </c>
      <c r="H46" s="1">
        <v>0</v>
      </c>
      <c r="I46" s="1">
        <f t="shared" si="8"/>
        <v>150000</v>
      </c>
    </row>
    <row r="47" spans="1:14" ht="31.5" x14ac:dyDescent="0.25">
      <c r="A47" s="2"/>
      <c r="B47" s="5" t="s">
        <v>67</v>
      </c>
      <c r="C47" s="2"/>
      <c r="D47" s="2"/>
      <c r="E47" s="1"/>
      <c r="F47" s="1">
        <f>SUM(F48:F50)</f>
        <v>251079</v>
      </c>
      <c r="G47" s="1">
        <v>0</v>
      </c>
      <c r="H47" s="1">
        <v>0</v>
      </c>
      <c r="I47" s="1">
        <f>SUM(I48:I50)</f>
        <v>251079</v>
      </c>
    </row>
    <row r="48" spans="1:14" ht="47.25" x14ac:dyDescent="0.25">
      <c r="A48" s="2"/>
      <c r="B48" s="5" t="s">
        <v>46</v>
      </c>
      <c r="C48" s="2" t="s">
        <v>69</v>
      </c>
      <c r="D48" s="9" t="s">
        <v>73</v>
      </c>
      <c r="E48" s="1">
        <v>6126</v>
      </c>
      <c r="F48" s="1">
        <f>E48*3*2</f>
        <v>36756</v>
      </c>
      <c r="G48" s="1">
        <v>0</v>
      </c>
      <c r="H48" s="1">
        <v>0</v>
      </c>
      <c r="I48" s="1">
        <f t="shared" ref="I48:I53" si="10">F48</f>
        <v>36756</v>
      </c>
    </row>
    <row r="49" spans="1:9" ht="47.25" x14ac:dyDescent="0.25">
      <c r="A49" s="2"/>
      <c r="B49" s="5" t="s">
        <v>47</v>
      </c>
      <c r="C49" s="2" t="s">
        <v>70</v>
      </c>
      <c r="D49" s="9" t="s">
        <v>74</v>
      </c>
      <c r="E49" s="1">
        <v>21441</v>
      </c>
      <c r="F49" s="1">
        <f>E49*3</f>
        <v>64323</v>
      </c>
      <c r="G49" s="1">
        <v>0</v>
      </c>
      <c r="H49" s="1">
        <v>0</v>
      </c>
      <c r="I49" s="1">
        <f t="shared" si="10"/>
        <v>64323</v>
      </c>
    </row>
    <row r="50" spans="1:9" ht="31.5" x14ac:dyDescent="0.25">
      <c r="A50" s="2"/>
      <c r="B50" s="5" t="s">
        <v>48</v>
      </c>
      <c r="C50" s="2" t="s">
        <v>70</v>
      </c>
      <c r="D50" s="9" t="s">
        <v>73</v>
      </c>
      <c r="E50" s="1">
        <v>25000</v>
      </c>
      <c r="F50" s="1">
        <f>E50*3*2</f>
        <v>150000</v>
      </c>
      <c r="G50" s="1">
        <v>0</v>
      </c>
      <c r="H50" s="1">
        <v>0</v>
      </c>
      <c r="I50" s="1">
        <f t="shared" si="10"/>
        <v>150000</v>
      </c>
    </row>
    <row r="51" spans="1:9" x14ac:dyDescent="0.25">
      <c r="A51" s="2"/>
      <c r="B51" s="5" t="s">
        <v>79</v>
      </c>
      <c r="C51" s="2" t="s">
        <v>32</v>
      </c>
      <c r="D51" s="2">
        <v>3</v>
      </c>
      <c r="E51" s="1">
        <v>70000</v>
      </c>
      <c r="F51" s="1">
        <f>E51*D51</f>
        <v>210000</v>
      </c>
      <c r="G51" s="1">
        <v>0</v>
      </c>
      <c r="H51" s="1">
        <v>0</v>
      </c>
      <c r="I51" s="1">
        <f t="shared" si="10"/>
        <v>210000</v>
      </c>
    </row>
    <row r="52" spans="1:9" x14ac:dyDescent="0.25">
      <c r="A52" s="2"/>
      <c r="B52" s="5" t="s">
        <v>65</v>
      </c>
      <c r="C52" s="2" t="s">
        <v>32</v>
      </c>
      <c r="D52" s="2">
        <v>3</v>
      </c>
      <c r="E52" s="1">
        <v>80000</v>
      </c>
      <c r="F52" s="1">
        <f t="shared" ref="F52:F53" si="11">E52*D52</f>
        <v>240000</v>
      </c>
      <c r="G52" s="1">
        <v>0</v>
      </c>
      <c r="H52" s="1">
        <v>0</v>
      </c>
      <c r="I52" s="1">
        <f t="shared" si="10"/>
        <v>240000</v>
      </c>
    </row>
    <row r="53" spans="1:9" x14ac:dyDescent="0.25">
      <c r="A53" s="2"/>
      <c r="B53" s="5" t="s">
        <v>66</v>
      </c>
      <c r="C53" s="2" t="s">
        <v>32</v>
      </c>
      <c r="D53" s="2">
        <v>3</v>
      </c>
      <c r="E53" s="1">
        <v>50000</v>
      </c>
      <c r="F53" s="1">
        <f t="shared" si="11"/>
        <v>150000</v>
      </c>
      <c r="G53" s="1">
        <v>0</v>
      </c>
      <c r="H53" s="1">
        <v>0</v>
      </c>
      <c r="I53" s="1">
        <f t="shared" si="10"/>
        <v>150000</v>
      </c>
    </row>
    <row r="54" spans="1:9" ht="31.5" x14ac:dyDescent="0.25">
      <c r="A54" s="2"/>
      <c r="B54" s="5" t="s">
        <v>40</v>
      </c>
      <c r="C54" s="2"/>
      <c r="D54" s="2"/>
      <c r="E54" s="1"/>
      <c r="F54" s="1">
        <f>SUM(F56:F58)</f>
        <v>4602290</v>
      </c>
      <c r="G54" s="1"/>
      <c r="H54" s="1"/>
      <c r="I54" s="1">
        <f>SUM(I56:I58)</f>
        <v>4602290</v>
      </c>
    </row>
    <row r="55" spans="1:9" ht="47.25" x14ac:dyDescent="0.25">
      <c r="A55" s="2"/>
      <c r="B55" s="4" t="s">
        <v>20</v>
      </c>
      <c r="C55" s="2"/>
      <c r="D55" s="2"/>
      <c r="E55" s="1"/>
      <c r="F55" s="1">
        <f>F56+F57+F58</f>
        <v>4602290</v>
      </c>
      <c r="G55" s="1">
        <v>0</v>
      </c>
      <c r="H55" s="1">
        <v>0</v>
      </c>
      <c r="I55" s="1">
        <f>F55</f>
        <v>4602290</v>
      </c>
    </row>
    <row r="56" spans="1:9" x14ac:dyDescent="0.25">
      <c r="A56" s="2"/>
      <c r="B56" s="5" t="s">
        <v>41</v>
      </c>
      <c r="C56" s="2" t="s">
        <v>32</v>
      </c>
      <c r="D56" s="2">
        <v>1</v>
      </c>
      <c r="E56" s="1">
        <v>400000</v>
      </c>
      <c r="F56" s="1">
        <v>400000</v>
      </c>
      <c r="G56" s="1"/>
      <c r="H56" s="1"/>
      <c r="I56" s="1">
        <f t="shared" ref="I56:I58" si="12">F56</f>
        <v>400000</v>
      </c>
    </row>
    <row r="57" spans="1:9" x14ac:dyDescent="0.25">
      <c r="A57" s="2"/>
      <c r="B57" s="3" t="s">
        <v>34</v>
      </c>
      <c r="C57" s="2" t="s">
        <v>31</v>
      </c>
      <c r="D57" s="2">
        <v>1000</v>
      </c>
      <c r="E57" s="1">
        <v>4050</v>
      </c>
      <c r="F57" s="1">
        <f>E57*D57</f>
        <v>4050000</v>
      </c>
      <c r="G57" s="1">
        <v>0</v>
      </c>
      <c r="H57" s="1">
        <v>0</v>
      </c>
      <c r="I57" s="1">
        <f t="shared" si="12"/>
        <v>4050000</v>
      </c>
    </row>
    <row r="58" spans="1:9" ht="31.5" x14ac:dyDescent="0.25">
      <c r="A58" s="2"/>
      <c r="B58" s="3" t="s">
        <v>51</v>
      </c>
      <c r="C58" s="2" t="s">
        <v>32</v>
      </c>
      <c r="D58" s="2">
        <v>1</v>
      </c>
      <c r="E58" s="1">
        <v>152290</v>
      </c>
      <c r="F58" s="1">
        <f>E58*D58</f>
        <v>152290</v>
      </c>
      <c r="G58" s="1">
        <v>0</v>
      </c>
      <c r="H58" s="1">
        <v>0</v>
      </c>
      <c r="I58" s="1">
        <f t="shared" si="12"/>
        <v>152290</v>
      </c>
    </row>
    <row r="59" spans="1:9" ht="47.25" x14ac:dyDescent="0.25">
      <c r="A59" s="2"/>
      <c r="B59" s="5" t="s">
        <v>42</v>
      </c>
      <c r="C59" s="2" t="s">
        <v>32</v>
      </c>
      <c r="D59" s="2"/>
      <c r="E59" s="1"/>
      <c r="F59" s="1">
        <f>F60</f>
        <v>2200000</v>
      </c>
      <c r="G59" s="1">
        <v>0</v>
      </c>
      <c r="H59" s="1">
        <v>0</v>
      </c>
      <c r="I59" s="1">
        <f>F59</f>
        <v>2200000</v>
      </c>
    </row>
    <row r="60" spans="1:9" ht="47.25" x14ac:dyDescent="0.25">
      <c r="A60" s="2"/>
      <c r="B60" s="4" t="s">
        <v>20</v>
      </c>
      <c r="C60" s="2"/>
      <c r="D60" s="2"/>
      <c r="E60" s="1"/>
      <c r="F60" s="1">
        <f>F61+F62+F63+F64</f>
        <v>2200000</v>
      </c>
      <c r="G60" s="1">
        <v>0</v>
      </c>
      <c r="H60" s="1">
        <v>0</v>
      </c>
      <c r="I60" s="1">
        <f t="shared" ref="I60:I64" si="13">F60</f>
        <v>2200000</v>
      </c>
    </row>
    <row r="61" spans="1:9" x14ac:dyDescent="0.25">
      <c r="A61" s="2"/>
      <c r="B61" s="5" t="s">
        <v>58</v>
      </c>
      <c r="C61" s="2" t="s">
        <v>32</v>
      </c>
      <c r="D61" s="2">
        <v>10</v>
      </c>
      <c r="E61" s="1">
        <v>100000</v>
      </c>
      <c r="F61" s="1">
        <f>E61*D61</f>
        <v>1000000</v>
      </c>
      <c r="G61" s="1">
        <v>0</v>
      </c>
      <c r="H61" s="1">
        <v>0</v>
      </c>
      <c r="I61" s="1">
        <f t="shared" si="13"/>
        <v>1000000</v>
      </c>
    </row>
    <row r="62" spans="1:9" ht="47.25" x14ac:dyDescent="0.25">
      <c r="A62" s="2"/>
      <c r="B62" s="5" t="s">
        <v>56</v>
      </c>
      <c r="C62" s="2" t="s">
        <v>32</v>
      </c>
      <c r="D62" s="2">
        <v>5</v>
      </c>
      <c r="E62" s="1">
        <v>60000</v>
      </c>
      <c r="F62" s="1">
        <f t="shared" ref="F62:F64" si="14">E62*D62</f>
        <v>300000</v>
      </c>
      <c r="G62" s="1">
        <v>0</v>
      </c>
      <c r="H62" s="1">
        <v>0</v>
      </c>
      <c r="I62" s="1">
        <f>F62</f>
        <v>300000</v>
      </c>
    </row>
    <row r="63" spans="1:9" ht="31.5" x14ac:dyDescent="0.25">
      <c r="A63" s="2"/>
      <c r="B63" s="5" t="s">
        <v>52</v>
      </c>
      <c r="C63" s="2" t="s">
        <v>32</v>
      </c>
      <c r="D63" s="2">
        <v>5</v>
      </c>
      <c r="E63" s="1">
        <v>80000</v>
      </c>
      <c r="F63" s="1">
        <f t="shared" si="14"/>
        <v>400000</v>
      </c>
      <c r="G63" s="1">
        <v>0</v>
      </c>
      <c r="H63" s="1">
        <v>0</v>
      </c>
      <c r="I63" s="1">
        <f>F63</f>
        <v>400000</v>
      </c>
    </row>
    <row r="64" spans="1:9" x14ac:dyDescent="0.25">
      <c r="A64" s="2"/>
      <c r="B64" s="5" t="s">
        <v>57</v>
      </c>
      <c r="C64" s="2" t="s">
        <v>32</v>
      </c>
      <c r="D64" s="2">
        <v>5</v>
      </c>
      <c r="E64" s="1">
        <v>100000</v>
      </c>
      <c r="F64" s="1">
        <f t="shared" si="14"/>
        <v>500000</v>
      </c>
      <c r="G64" s="1">
        <v>0</v>
      </c>
      <c r="H64" s="1">
        <v>0</v>
      </c>
      <c r="I64" s="1">
        <f t="shared" si="13"/>
        <v>500000</v>
      </c>
    </row>
    <row r="65" spans="1:10" ht="47.25" x14ac:dyDescent="0.25">
      <c r="A65" s="2"/>
      <c r="B65" s="5" t="s">
        <v>43</v>
      </c>
      <c r="C65" s="2"/>
      <c r="D65" s="2"/>
      <c r="E65" s="1"/>
      <c r="F65" s="1">
        <f>F66</f>
        <v>1040000</v>
      </c>
      <c r="G65" s="1">
        <v>0</v>
      </c>
      <c r="H65" s="1">
        <v>0</v>
      </c>
      <c r="I65" s="1">
        <f>F65</f>
        <v>1040000</v>
      </c>
    </row>
    <row r="66" spans="1:10" ht="47.25" x14ac:dyDescent="0.25">
      <c r="A66" s="2"/>
      <c r="B66" s="4" t="s">
        <v>20</v>
      </c>
      <c r="C66" s="2"/>
      <c r="D66" s="2"/>
      <c r="E66" s="1"/>
      <c r="F66" s="1">
        <f>F67</f>
        <v>1040000</v>
      </c>
      <c r="G66" s="1">
        <v>0</v>
      </c>
      <c r="H66" s="1">
        <v>0</v>
      </c>
      <c r="I66" s="1">
        <f t="shared" ref="I66:I67" si="15">F66</f>
        <v>1040000</v>
      </c>
    </row>
    <row r="67" spans="1:10" x14ac:dyDescent="0.25">
      <c r="A67" s="2"/>
      <c r="B67" s="5" t="s">
        <v>53</v>
      </c>
      <c r="C67" s="2" t="s">
        <v>32</v>
      </c>
      <c r="D67" s="2">
        <v>8</v>
      </c>
      <c r="E67" s="1">
        <v>130000</v>
      </c>
      <c r="F67" s="1">
        <f>E67*D67</f>
        <v>1040000</v>
      </c>
      <c r="G67" s="1">
        <v>0</v>
      </c>
      <c r="H67" s="1">
        <v>0</v>
      </c>
      <c r="I67" s="1">
        <f t="shared" si="15"/>
        <v>1040000</v>
      </c>
    </row>
    <row r="68" spans="1:10" ht="78.75" x14ac:dyDescent="0.25">
      <c r="A68" s="2"/>
      <c r="B68" s="5" t="s">
        <v>44</v>
      </c>
      <c r="C68" s="2"/>
      <c r="D68" s="2"/>
      <c r="E68" s="1"/>
      <c r="F68" s="1">
        <f>F69</f>
        <v>1200000</v>
      </c>
      <c r="G68" s="1"/>
      <c r="H68" s="1"/>
      <c r="I68" s="1">
        <f>I69</f>
        <v>1200000</v>
      </c>
    </row>
    <row r="69" spans="1:10" ht="47.25" x14ac:dyDescent="0.25">
      <c r="A69" s="2"/>
      <c r="B69" s="4" t="s">
        <v>20</v>
      </c>
      <c r="C69" s="2"/>
      <c r="D69" s="2"/>
      <c r="E69" s="1"/>
      <c r="F69" s="1">
        <f>F70</f>
        <v>1200000</v>
      </c>
      <c r="G69" s="1">
        <v>0</v>
      </c>
      <c r="H69" s="1">
        <v>0</v>
      </c>
      <c r="I69" s="1">
        <f>F69</f>
        <v>1200000</v>
      </c>
    </row>
    <row r="70" spans="1:10" ht="47.25" x14ac:dyDescent="0.25">
      <c r="A70" s="2"/>
      <c r="B70" s="5" t="s">
        <v>54</v>
      </c>
      <c r="C70" s="2" t="s">
        <v>32</v>
      </c>
      <c r="D70" s="2">
        <v>10</v>
      </c>
      <c r="E70" s="1">
        <v>120000</v>
      </c>
      <c r="F70" s="1">
        <f>E70*D70</f>
        <v>1200000</v>
      </c>
      <c r="G70" s="1">
        <v>0</v>
      </c>
      <c r="H70" s="1">
        <v>0</v>
      </c>
      <c r="I70" s="1">
        <f>F70</f>
        <v>1200000</v>
      </c>
    </row>
    <row r="71" spans="1:10" ht="94.5" x14ac:dyDescent="0.25">
      <c r="A71" s="2"/>
      <c r="B71" s="5" t="s">
        <v>72</v>
      </c>
      <c r="C71" s="2"/>
      <c r="D71" s="2"/>
      <c r="E71" s="1"/>
      <c r="F71" s="1">
        <f>F73+F74+F75</f>
        <v>1500000</v>
      </c>
      <c r="G71" s="1">
        <f t="shared" ref="G71:I71" si="16">G73+G74+G75</f>
        <v>160000</v>
      </c>
      <c r="H71" s="1">
        <f t="shared" si="16"/>
        <v>0</v>
      </c>
      <c r="I71" s="1">
        <f t="shared" si="16"/>
        <v>1340000</v>
      </c>
    </row>
    <row r="72" spans="1:10" ht="47.25" x14ac:dyDescent="0.25">
      <c r="A72" s="2"/>
      <c r="B72" s="4" t="s">
        <v>20</v>
      </c>
      <c r="C72" s="2"/>
      <c r="D72" s="2"/>
      <c r="E72" s="1"/>
      <c r="F72" s="1">
        <f>F75</f>
        <v>640000</v>
      </c>
      <c r="G72" s="1">
        <v>0</v>
      </c>
      <c r="H72" s="1">
        <v>0</v>
      </c>
      <c r="I72" s="1">
        <f>I73+I74+I75</f>
        <v>1340000</v>
      </c>
    </row>
    <row r="73" spans="1:10" ht="31.5" x14ac:dyDescent="0.25">
      <c r="A73" s="2"/>
      <c r="B73" s="4" t="s">
        <v>59</v>
      </c>
      <c r="C73" s="2" t="s">
        <v>32</v>
      </c>
      <c r="D73" s="2">
        <v>8</v>
      </c>
      <c r="E73" s="1">
        <v>20000</v>
      </c>
      <c r="F73" s="1">
        <v>160000</v>
      </c>
      <c r="G73" s="1">
        <f>E73*D73</f>
        <v>160000</v>
      </c>
      <c r="H73" s="1">
        <v>0</v>
      </c>
      <c r="I73" s="1">
        <v>0</v>
      </c>
    </row>
    <row r="74" spans="1:10" ht="29.25" customHeight="1" x14ac:dyDescent="0.25">
      <c r="A74" s="2"/>
      <c r="B74" s="4" t="s">
        <v>71</v>
      </c>
      <c r="C74" s="2" t="s">
        <v>32</v>
      </c>
      <c r="D74" s="2">
        <v>1</v>
      </c>
      <c r="E74" s="1">
        <v>700000</v>
      </c>
      <c r="F74" s="1">
        <f>E74</f>
        <v>700000</v>
      </c>
      <c r="G74" s="1">
        <v>0</v>
      </c>
      <c r="H74" s="1">
        <v>0</v>
      </c>
      <c r="I74" s="1">
        <f>F74</f>
        <v>700000</v>
      </c>
    </row>
    <row r="75" spans="1:10" x14ac:dyDescent="0.25">
      <c r="A75" s="2"/>
      <c r="B75" s="5" t="s">
        <v>55</v>
      </c>
      <c r="C75" s="2" t="s">
        <v>32</v>
      </c>
      <c r="D75" s="2">
        <v>8</v>
      </c>
      <c r="E75" s="1">
        <v>80000</v>
      </c>
      <c r="F75" s="1">
        <f>E75*D75</f>
        <v>640000</v>
      </c>
      <c r="G75" s="1">
        <v>0</v>
      </c>
      <c r="H75" s="1">
        <v>0</v>
      </c>
      <c r="I75" s="1">
        <f>F75</f>
        <v>640000</v>
      </c>
    </row>
    <row r="76" spans="1:10" x14ac:dyDescent="0.25">
      <c r="A76" s="6"/>
      <c r="B76" s="8" t="s">
        <v>12</v>
      </c>
      <c r="C76" s="6"/>
      <c r="D76" s="6"/>
      <c r="E76" s="7"/>
      <c r="F76" s="7">
        <f>F30+F27+F11</f>
        <v>18530000</v>
      </c>
      <c r="G76" s="7">
        <f>G73</f>
        <v>160000</v>
      </c>
      <c r="H76" s="7">
        <v>0</v>
      </c>
      <c r="I76" s="7">
        <f>I30+I27+I11</f>
        <v>18370000</v>
      </c>
      <c r="J76" s="19"/>
    </row>
    <row r="77" spans="1:10" s="14" customFormat="1" x14ac:dyDescent="0.25">
      <c r="A77" s="20" t="s">
        <v>60</v>
      </c>
      <c r="B77" s="20"/>
      <c r="C77" s="20"/>
      <c r="D77" s="20"/>
      <c r="E77" s="20"/>
      <c r="F77" s="20"/>
      <c r="G77" s="20"/>
      <c r="H77" s="20"/>
      <c r="I77" s="20"/>
    </row>
    <row r="78" spans="1:10" s="14" customFormat="1" ht="28.5" customHeight="1" x14ac:dyDescent="0.25">
      <c r="A78" s="17" t="s">
        <v>61</v>
      </c>
      <c r="B78" s="17"/>
      <c r="C78" s="17"/>
      <c r="D78" s="17"/>
      <c r="E78" s="17"/>
      <c r="F78" s="17"/>
      <c r="G78" s="17"/>
      <c r="H78" s="17"/>
      <c r="I78" s="17"/>
    </row>
    <row r="79" spans="1:10" s="14" customFormat="1" ht="33.75" customHeight="1" x14ac:dyDescent="0.25">
      <c r="A79" s="17" t="s">
        <v>80</v>
      </c>
      <c r="B79" s="22"/>
      <c r="C79" s="22"/>
      <c r="D79" s="22"/>
      <c r="E79" s="22"/>
      <c r="F79" s="22"/>
      <c r="G79" s="22"/>
      <c r="H79" s="22"/>
      <c r="I79" s="22"/>
    </row>
    <row r="80" spans="1:10" s="14" customFormat="1" ht="27.75" customHeight="1" x14ac:dyDescent="0.25">
      <c r="A80" s="28" t="s">
        <v>81</v>
      </c>
      <c r="B80" s="28"/>
      <c r="C80" s="28"/>
      <c r="D80" s="28"/>
      <c r="E80" s="28"/>
      <c r="F80" s="28"/>
      <c r="G80" s="28"/>
      <c r="H80" s="28"/>
      <c r="I80" s="28"/>
    </row>
    <row r="81" spans="1:9" s="14" customFormat="1" ht="55.5" customHeight="1" x14ac:dyDescent="0.25">
      <c r="A81" s="24" t="s">
        <v>62</v>
      </c>
      <c r="B81" s="21"/>
      <c r="C81" s="21"/>
      <c r="D81" s="21"/>
      <c r="E81" s="21"/>
      <c r="F81" s="21"/>
      <c r="G81" s="21"/>
      <c r="H81" s="21"/>
      <c r="I81" s="21"/>
    </row>
    <row r="82" spans="1:9" s="14" customFormat="1" x14ac:dyDescent="0.25">
      <c r="A82" s="17" t="s">
        <v>86</v>
      </c>
      <c r="B82" s="17"/>
      <c r="C82" s="17"/>
      <c r="D82" s="17"/>
      <c r="E82" s="17"/>
      <c r="F82" s="17"/>
      <c r="G82" s="17"/>
      <c r="H82" s="17"/>
      <c r="I82" s="17"/>
    </row>
    <row r="83" spans="1:9" s="14" customFormat="1" x14ac:dyDescent="0.25">
      <c r="A83" s="17" t="s">
        <v>63</v>
      </c>
      <c r="B83" s="17"/>
      <c r="C83" s="17"/>
      <c r="D83" s="17"/>
      <c r="E83" s="17"/>
      <c r="F83" s="17"/>
      <c r="G83" s="17"/>
      <c r="H83" s="17"/>
      <c r="I83" s="17"/>
    </row>
    <row r="84" spans="1:9" s="14" customFormat="1" x14ac:dyDescent="0.25">
      <c r="A84" s="23"/>
      <c r="B84" s="21"/>
      <c r="C84" s="21"/>
      <c r="D84" s="21"/>
      <c r="E84" s="21"/>
      <c r="F84" s="21"/>
      <c r="G84" s="21"/>
      <c r="H84" s="21"/>
      <c r="I84" s="21"/>
    </row>
    <row r="85" spans="1:9" s="14" customFormat="1" x14ac:dyDescent="0.25">
      <c r="A85" s="17" t="s">
        <v>82</v>
      </c>
      <c r="B85" s="17"/>
      <c r="C85" s="17"/>
      <c r="D85" s="17"/>
      <c r="E85" s="17"/>
      <c r="F85" s="17"/>
      <c r="G85" s="17"/>
      <c r="H85" s="17"/>
      <c r="I85" s="17"/>
    </row>
    <row r="86" spans="1:9" s="14" customFormat="1" x14ac:dyDescent="0.25">
      <c r="A86" s="25"/>
      <c r="B86" s="21"/>
      <c r="C86" s="21"/>
      <c r="D86" s="21"/>
      <c r="E86" s="21"/>
      <c r="F86" s="21"/>
      <c r="G86" s="21"/>
      <c r="H86" s="21"/>
      <c r="I86" s="21"/>
    </row>
    <row r="87" spans="1:9" x14ac:dyDescent="0.25">
      <c r="A87" s="22" t="s">
        <v>83</v>
      </c>
      <c r="B87" s="17"/>
      <c r="C87" s="17"/>
      <c r="D87" s="17"/>
      <c r="E87" s="17"/>
      <c r="F87" s="17"/>
      <c r="G87" s="17"/>
    </row>
    <row r="89" spans="1:9" x14ac:dyDescent="0.25">
      <c r="A89" s="22" t="s">
        <v>84</v>
      </c>
      <c r="B89" s="22"/>
      <c r="C89" s="22"/>
      <c r="D89" s="22"/>
      <c r="E89" s="22"/>
      <c r="F89" s="22"/>
    </row>
    <row r="91" spans="1:9" x14ac:dyDescent="0.25">
      <c r="A91" s="22" t="s">
        <v>85</v>
      </c>
      <c r="B91" s="22"/>
      <c r="C91" s="22"/>
      <c r="D91" s="22"/>
      <c r="E91" s="22"/>
      <c r="F91" s="22"/>
      <c r="G91" s="22"/>
    </row>
  </sheetData>
  <mergeCells count="22">
    <mergeCell ref="A87:G87"/>
    <mergeCell ref="A89:F89"/>
    <mergeCell ref="A91:G91"/>
    <mergeCell ref="A85:I85"/>
    <mergeCell ref="A77:I77"/>
    <mergeCell ref="A78:I78"/>
    <mergeCell ref="A80:I80"/>
    <mergeCell ref="A82:I82"/>
    <mergeCell ref="A83:I83"/>
    <mergeCell ref="A79:I79"/>
    <mergeCell ref="A1:I1"/>
    <mergeCell ref="A6:I6"/>
    <mergeCell ref="A7:I7"/>
    <mergeCell ref="A8:I8"/>
    <mergeCell ref="A9:A10"/>
    <mergeCell ref="G9:I9"/>
    <mergeCell ref="A4:I4"/>
    <mergeCell ref="B9:B10"/>
    <mergeCell ref="C9:C10"/>
    <mergeCell ref="D9:D10"/>
    <mergeCell ref="E9:E10"/>
    <mergeCell ref="F9:F10"/>
  </mergeCells>
  <pageMargins left="0.70866141732283472" right="0.23622047244094491" top="0.35433070866141736" bottom="0.23622047244094491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2022-04-05T02:58:37Z</cp:lastPrinted>
  <dcterms:created xsi:type="dcterms:W3CDTF">2021-01-27T10:48:44Z</dcterms:created>
  <dcterms:modified xsi:type="dcterms:W3CDTF">2022-04-22T14:10:34Z</dcterms:modified>
</cp:coreProperties>
</file>