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F5BB918A-3573-4F55-B4B0-06BA7D29EED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1 ГОД" sheetId="1" r:id="rId1"/>
    <sheet name="2 ГОД" sheetId="2" r:id="rId2"/>
    <sheet name="3 ГОД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3" l="1"/>
  <c r="H12" i="3"/>
  <c r="I12" i="3"/>
  <c r="G64" i="3"/>
  <c r="H64" i="3"/>
  <c r="G24" i="3"/>
  <c r="H24" i="3"/>
  <c r="G28" i="2"/>
  <c r="H28" i="2"/>
  <c r="J28" i="2"/>
  <c r="K28" i="2"/>
  <c r="G11" i="2"/>
  <c r="H11" i="2"/>
  <c r="G12" i="2"/>
  <c r="H12" i="2"/>
  <c r="I12" i="2"/>
  <c r="G68" i="2"/>
  <c r="H68" i="2"/>
  <c r="F12" i="2"/>
  <c r="F28" i="3"/>
  <c r="I28" i="3" s="1"/>
  <c r="I24" i="3" s="1"/>
  <c r="F32" i="2"/>
  <c r="I32" i="2" s="1"/>
  <c r="I28" i="2" s="1"/>
  <c r="F16" i="1"/>
  <c r="I16" i="1" s="1"/>
  <c r="F24" i="3" l="1"/>
  <c r="F28" i="2"/>
  <c r="F22" i="3"/>
  <c r="F29" i="3"/>
  <c r="F33" i="2"/>
  <c r="F33" i="1"/>
  <c r="F26" i="3" l="1"/>
  <c r="I26" i="3" s="1"/>
  <c r="I33" i="1"/>
  <c r="F31" i="1"/>
  <c r="I31" i="1" s="1"/>
  <c r="I33" i="2"/>
  <c r="F30" i="2"/>
  <c r="I30" i="2" s="1"/>
  <c r="I29" i="3"/>
  <c r="G29" i="1"/>
  <c r="H29" i="1"/>
  <c r="F47" i="3"/>
  <c r="F51" i="2"/>
  <c r="F51" i="1"/>
  <c r="F44" i="3"/>
  <c r="I44" i="3" s="1"/>
  <c r="F43" i="3"/>
  <c r="I43" i="3" s="1"/>
  <c r="F42" i="3"/>
  <c r="F47" i="2"/>
  <c r="I47" i="2" s="1"/>
  <c r="F48" i="2"/>
  <c r="I48" i="2" s="1"/>
  <c r="F46" i="2"/>
  <c r="I46" i="2" s="1"/>
  <c r="F48" i="1"/>
  <c r="F47" i="1"/>
  <c r="I47" i="1" s="1"/>
  <c r="F46" i="1"/>
  <c r="I46" i="1" s="1"/>
  <c r="F61" i="1"/>
  <c r="F60" i="1" s="1"/>
  <c r="I60" i="1" s="1"/>
  <c r="F22" i="2"/>
  <c r="I22" i="2" s="1"/>
  <c r="F41" i="3" l="1"/>
  <c r="F45" i="1"/>
  <c r="I42" i="3"/>
  <c r="F45" i="2"/>
  <c r="I48" i="1"/>
  <c r="I61" i="1"/>
  <c r="F57" i="3"/>
  <c r="F61" i="2"/>
  <c r="F60" i="2" s="1"/>
  <c r="I60" i="2" s="1"/>
  <c r="F56" i="3" l="1"/>
  <c r="I56" i="3" s="1"/>
  <c r="I57" i="3"/>
  <c r="I61" i="2"/>
  <c r="I22" i="3"/>
  <c r="F63" i="3"/>
  <c r="I63" i="3" s="1"/>
  <c r="F62" i="3"/>
  <c r="I62" i="3" s="1"/>
  <c r="F61" i="3"/>
  <c r="I61" i="3" s="1"/>
  <c r="F60" i="3"/>
  <c r="I60" i="3" s="1"/>
  <c r="F59" i="3"/>
  <c r="F55" i="3"/>
  <c r="F54" i="3" s="1"/>
  <c r="I54" i="3" s="1"/>
  <c r="F53" i="3"/>
  <c r="F52" i="3" s="1"/>
  <c r="I52" i="3" s="1"/>
  <c r="F51" i="3"/>
  <c r="I51" i="3" s="1"/>
  <c r="F50" i="3"/>
  <c r="I50" i="3" s="1"/>
  <c r="F48" i="3"/>
  <c r="I48" i="3" s="1"/>
  <c r="F45" i="3"/>
  <c r="I45" i="3" s="1"/>
  <c r="I41" i="3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23" i="3"/>
  <c r="I23" i="3" s="1"/>
  <c r="F21" i="3"/>
  <c r="I21" i="3" s="1"/>
  <c r="F20" i="3"/>
  <c r="F18" i="3"/>
  <c r="I18" i="3" s="1"/>
  <c r="F17" i="3"/>
  <c r="I17" i="3" s="1"/>
  <c r="F16" i="3"/>
  <c r="I16" i="3" s="1"/>
  <c r="F15" i="3"/>
  <c r="I15" i="3" s="1"/>
  <c r="F14" i="3"/>
  <c r="I14" i="3" s="1"/>
  <c r="F13" i="3"/>
  <c r="F21" i="2"/>
  <c r="I21" i="2" s="1"/>
  <c r="F27" i="2"/>
  <c r="I27" i="2" s="1"/>
  <c r="F67" i="2"/>
  <c r="I67" i="2" s="1"/>
  <c r="F66" i="2"/>
  <c r="I66" i="2" s="1"/>
  <c r="F65" i="2"/>
  <c r="I65" i="2" s="1"/>
  <c r="F64" i="2"/>
  <c r="I64" i="2" s="1"/>
  <c r="F63" i="2"/>
  <c r="F59" i="2"/>
  <c r="F57" i="2"/>
  <c r="F55" i="2"/>
  <c r="I55" i="2" s="1"/>
  <c r="F54" i="2"/>
  <c r="I54" i="2" s="1"/>
  <c r="F52" i="2"/>
  <c r="I52" i="2" s="1"/>
  <c r="I51" i="2"/>
  <c r="F49" i="2"/>
  <c r="I49" i="2" s="1"/>
  <c r="I45" i="2"/>
  <c r="F43" i="2"/>
  <c r="I43" i="2" s="1"/>
  <c r="F42" i="2"/>
  <c r="I42" i="2" s="1"/>
  <c r="F41" i="2"/>
  <c r="I41" i="2" s="1"/>
  <c r="F40" i="2"/>
  <c r="I40" i="2" s="1"/>
  <c r="F39" i="2"/>
  <c r="I39" i="2" s="1"/>
  <c r="F38" i="2"/>
  <c r="I38" i="2" s="1"/>
  <c r="F37" i="2"/>
  <c r="I37" i="2" s="1"/>
  <c r="F36" i="2"/>
  <c r="F26" i="2"/>
  <c r="I26" i="2" s="1"/>
  <c r="F25" i="2"/>
  <c r="I25" i="2" s="1"/>
  <c r="F24" i="2"/>
  <c r="F23" i="2"/>
  <c r="I23" i="2" s="1"/>
  <c r="F20" i="2"/>
  <c r="F18" i="2"/>
  <c r="I18" i="2" s="1"/>
  <c r="F17" i="2"/>
  <c r="I17" i="2" s="1"/>
  <c r="F16" i="2"/>
  <c r="I16" i="2" s="1"/>
  <c r="F15" i="2"/>
  <c r="I15" i="2" s="1"/>
  <c r="F14" i="2"/>
  <c r="I14" i="2" s="1"/>
  <c r="F13" i="2"/>
  <c r="F12" i="3" l="1"/>
  <c r="I11" i="2"/>
  <c r="F11" i="3"/>
  <c r="I13" i="2"/>
  <c r="F19" i="3"/>
  <c r="I19" i="3" s="1"/>
  <c r="F19" i="2"/>
  <c r="I19" i="2" s="1"/>
  <c r="F46" i="3"/>
  <c r="I46" i="3" s="1"/>
  <c r="F34" i="2"/>
  <c r="F58" i="3"/>
  <c r="I58" i="3" s="1"/>
  <c r="F62" i="2"/>
  <c r="I62" i="2" s="1"/>
  <c r="F56" i="2"/>
  <c r="I56" i="2" s="1"/>
  <c r="F53" i="2"/>
  <c r="I53" i="2" s="1"/>
  <c r="I57" i="2"/>
  <c r="F58" i="2"/>
  <c r="I58" i="2" s="1"/>
  <c r="I59" i="2"/>
  <c r="I63" i="2"/>
  <c r="F50" i="2"/>
  <c r="I50" i="2" s="1"/>
  <c r="F44" i="2"/>
  <c r="I44" i="2" s="1"/>
  <c r="I47" i="3"/>
  <c r="I53" i="3"/>
  <c r="I59" i="3"/>
  <c r="F30" i="3"/>
  <c r="F40" i="3"/>
  <c r="I40" i="3" s="1"/>
  <c r="F49" i="3"/>
  <c r="I49" i="3" s="1"/>
  <c r="I55" i="3"/>
  <c r="I20" i="3"/>
  <c r="I13" i="3"/>
  <c r="I36" i="2"/>
  <c r="I24" i="2"/>
  <c r="I68" i="2"/>
  <c r="I20" i="2"/>
  <c r="F49" i="1"/>
  <c r="I49" i="1" s="1"/>
  <c r="F59" i="1"/>
  <c r="I59" i="1" s="1"/>
  <c r="F64" i="1"/>
  <c r="I64" i="1" s="1"/>
  <c r="F65" i="1"/>
  <c r="I65" i="1" s="1"/>
  <c r="F66" i="1"/>
  <c r="I66" i="1" s="1"/>
  <c r="F67" i="1"/>
  <c r="I67" i="1" s="1"/>
  <c r="F63" i="1"/>
  <c r="F55" i="1"/>
  <c r="I55" i="1" s="1"/>
  <c r="F52" i="1"/>
  <c r="I52" i="1" s="1"/>
  <c r="F43" i="1"/>
  <c r="I43" i="1" s="1"/>
  <c r="F42" i="1"/>
  <c r="I42" i="1" s="1"/>
  <c r="F41" i="1"/>
  <c r="I41" i="1" s="1"/>
  <c r="F40" i="1"/>
  <c r="I40" i="1" s="1"/>
  <c r="F37" i="1"/>
  <c r="I37" i="1" s="1"/>
  <c r="F38" i="1"/>
  <c r="I38" i="1" s="1"/>
  <c r="F39" i="1"/>
  <c r="I39" i="1" s="1"/>
  <c r="F36" i="1"/>
  <c r="I11" i="3" l="1"/>
  <c r="I64" i="3" s="1"/>
  <c r="F64" i="3"/>
  <c r="I34" i="2"/>
  <c r="F62" i="1"/>
  <c r="I62" i="1" s="1"/>
  <c r="I63" i="1"/>
  <c r="F34" i="1"/>
  <c r="I30" i="3"/>
  <c r="F58" i="1"/>
  <c r="I36" i="1"/>
  <c r="F11" i="2" l="1"/>
  <c r="F68" i="2" s="1"/>
  <c r="I34" i="1"/>
  <c r="I58" i="1"/>
  <c r="F57" i="1"/>
  <c r="F56" i="1" s="1"/>
  <c r="F54" i="1"/>
  <c r="F53" i="1" s="1"/>
  <c r="F50" i="1"/>
  <c r="F28" i="1"/>
  <c r="I28" i="1" s="1"/>
  <c r="F22" i="1"/>
  <c r="I22" i="1" s="1"/>
  <c r="F27" i="1"/>
  <c r="I27" i="1" s="1"/>
  <c r="F26" i="1"/>
  <c r="I26" i="1" s="1"/>
  <c r="F25" i="1"/>
  <c r="I25" i="1" s="1"/>
  <c r="F24" i="1"/>
  <c r="I24" i="1" s="1"/>
  <c r="F23" i="1"/>
  <c r="I23" i="1" s="1"/>
  <c r="F15" i="1"/>
  <c r="I15" i="1" s="1"/>
  <c r="I54" i="1" l="1"/>
  <c r="I56" i="1"/>
  <c r="I57" i="1"/>
  <c r="I51" i="1"/>
  <c r="F14" i="1" l="1"/>
  <c r="F44" i="1" l="1"/>
  <c r="F29" i="1" s="1"/>
  <c r="F21" i="1"/>
  <c r="F19" i="1"/>
  <c r="I19" i="1" s="1"/>
  <c r="F18" i="1"/>
  <c r="I18" i="1" s="1"/>
  <c r="F17" i="1"/>
  <c r="I14" i="1"/>
  <c r="F13" i="1"/>
  <c r="F12" i="1" s="1"/>
  <c r="I17" i="1" l="1"/>
  <c r="F11" i="1"/>
  <c r="F20" i="1"/>
  <c r="I20" i="1" s="1"/>
  <c r="I44" i="1"/>
  <c r="I13" i="1"/>
  <c r="I12" i="1" s="1"/>
  <c r="I11" i="1" l="1"/>
  <c r="F68" i="1"/>
  <c r="I21" i="1"/>
  <c r="I45" i="1" l="1"/>
  <c r="I53" i="1" l="1"/>
  <c r="I50" i="1" l="1"/>
  <c r="I29" i="1" s="1"/>
  <c r="I68" i="1" l="1"/>
</calcChain>
</file>

<file path=xl/sharedStrings.xml><?xml version="1.0" encoding="utf-8"?>
<sst xmlns="http://schemas.openxmlformats.org/spreadsheetml/2006/main" count="344" uniqueCount="122">
  <si>
    <t>№</t>
  </si>
  <si>
    <t xml:space="preserve">Статьи расходов </t>
  </si>
  <si>
    <t>Единица измерения</t>
  </si>
  <si>
    <t xml:space="preserve">Количество </t>
  </si>
  <si>
    <t>Стоимость, тенге</t>
  </si>
  <si>
    <t>Всего, тенге</t>
  </si>
  <si>
    <t>Источники финансирования</t>
  </si>
  <si>
    <t>Заявитель (софинансирование)</t>
  </si>
  <si>
    <t xml:space="preserve">Другие источники софинансирования </t>
  </si>
  <si>
    <t>Средства гранта</t>
  </si>
  <si>
    <t xml:space="preserve">Социальный налог и социальные отчисления </t>
  </si>
  <si>
    <t xml:space="preserve">Банковские услуги </t>
  </si>
  <si>
    <t>ИТОГО</t>
  </si>
  <si>
    <t>Административные затраты:</t>
  </si>
  <si>
    <t>Прямые расходы:</t>
  </si>
  <si>
    <t>Бухгалтер</t>
  </si>
  <si>
    <t xml:space="preserve">Руководитель проекта </t>
  </si>
  <si>
    <t xml:space="preserve">Смета расходов по реализации проекта </t>
  </si>
  <si>
    <t>услуга</t>
  </si>
  <si>
    <t>месяц</t>
  </si>
  <si>
    <t>Заработная плата, в том числе:</t>
  </si>
  <si>
    <t xml:space="preserve">                                                     М.П.</t>
  </si>
  <si>
    <t>______________</t>
  </si>
  <si>
    <t xml:space="preserve"> </t>
  </si>
  <si>
    <t>Материально-техническое обеспечение:</t>
  </si>
  <si>
    <t>Обязательное социальное медицинское страхование</t>
  </si>
  <si>
    <t>штука</t>
  </si>
  <si>
    <t>грант</t>
  </si>
  <si>
    <t>Меоприятие 1.Заключить договоры со специалистами, ответственными за мемориальные комплексы в каждом регионе, для эффективной и действенной организации реализации запланированных мероприятий по проекту</t>
  </si>
  <si>
    <t xml:space="preserve"> Организация форума «Памятники – наследие для страны, наследие для будущих поколений» с участием руководителей учреждений, отвечающих за мемориальные комплексы, от каждого региона </t>
  </si>
  <si>
    <t xml:space="preserve">Услуги по питанию участников форума (17 человек * 1500 тенге * 2 завтрак)  </t>
  </si>
  <si>
    <t>завтрак</t>
  </si>
  <si>
    <t xml:space="preserve">Услуги по питанию участников форума (17 человек * 2500 тенге * 2 обед)   </t>
  </si>
  <si>
    <t>обед</t>
  </si>
  <si>
    <t>ужин</t>
  </si>
  <si>
    <t>человек/дней</t>
  </si>
  <si>
    <t>билет</t>
  </si>
  <si>
    <t>Аренда помещения (2 дня * 50 000 тенге)</t>
  </si>
  <si>
    <t>день</t>
  </si>
  <si>
    <t>Эко сумка (20 штук * 7500 тенге)</t>
  </si>
  <si>
    <t xml:space="preserve">Папка (20 штук * 1 000 тенге) </t>
  </si>
  <si>
    <t>Мероприятие 2. Разработка энциклопедии «Асыл мура. «Том I: мемориальные комплексы»</t>
  </si>
  <si>
    <t>Мероприятие 3. Разработка документальных фильмов о мемориальных комплексах с учетом эффективности медийных площадок в целях продвижения проекта</t>
  </si>
  <si>
    <t>публикации</t>
  </si>
  <si>
    <t>Публикация разработанных документальных фильмов на страницах социальных сетей с количеством подписчиков не менее 20 000 в каждом регионе   (17 публикаций *  20 000   тенге)</t>
  </si>
  <si>
    <t>Мероприятие 4. Организация конкурса малых грантов на конкурсной основе, направленных на привлечение волонтеров к деятельности по сохранению и развитию культурно-исторического наследия, реставрации и охране памятников истории и культуры и мемориальных комплексов</t>
  </si>
  <si>
    <t>Грантовое финансирование 30 проектов на сумму 300 тысяч тенге на конкурсной основе (30 грантов * 300 000 тенге)</t>
  </si>
  <si>
    <t>Проведение работы по информированию населения о проведении конкурса на получение малых грантов   (17 публикаций *  20 000   тенге)</t>
  </si>
  <si>
    <t>Мероприятие 5. Организация обучающих мероприятий для волонтеров, претендующих на малые гранты</t>
  </si>
  <si>
    <t xml:space="preserve">семинар </t>
  </si>
  <si>
    <t xml:space="preserve">Организация комплекса обучающих онлайн-семинаров в Северном, Восточном, Южном, Западном и Центральном регионах в зависимости от географического расположения   (5 семинар * 70 000 тенге) </t>
  </si>
  <si>
    <t>Мероприятие 6.   Размещение QR-кодов с основной информацией в мемориальных комплексах с привлечением волонтеров в 17 регионах страны</t>
  </si>
  <si>
    <t>Блокнот с логотипом проекта (50 штук * 1000 тенге)</t>
  </si>
  <si>
    <t xml:space="preserve">Выпуск сертификатов и диплом для участников проекта  (50 штук * 500 тенге) </t>
  </si>
  <si>
    <t xml:space="preserve">Ручка с логотипом проекта (50 штук * 700 тенге) </t>
  </si>
  <si>
    <t xml:space="preserve">Тиражирование энциклобедии (500 штук * 5 000 тенге) </t>
  </si>
  <si>
    <t>Услуги курьерской доставки тиражированной энциклопедии в личные фонды библиотек в 16 регионов РК  (1 услуга * 4200 тенге * 16 регион)</t>
  </si>
  <si>
    <t>Квадракоптер</t>
  </si>
  <si>
    <t>Металлический Архивный шкаф</t>
  </si>
  <si>
    <t xml:space="preserve"> Организация форума «Ғасырлар қойнауындағы асыл мұралар» с участием руководителей учреждений, отвечающих за за исторические памятники</t>
  </si>
  <si>
    <t>Мероприятие 2. Информация об исторических памятниках Республики - разработка энциклопедии «Асыл Мура». Том II: «Исторические памятники»</t>
  </si>
  <si>
    <t>Мероприятие 3. Разработка документальных фильмов об исторических памятниках с учетом эффективности медийных площадок в целях продвижения проекта</t>
  </si>
  <si>
    <t>Мероприятие 6.   Размещение QR-кодов с основной информацией об исторических памятниках с привлечением волонтеров в 17 регионах страны</t>
  </si>
  <si>
    <t>Организация форума «Культурное наследие – национальное достояние» с участием руководителей учреждений, ответственных за памятники культуры, от каждого региона</t>
  </si>
  <si>
    <t>Мероприятие 2. Разработка энциклопедии «Асыл мура. «Том III: Памятники культуры»</t>
  </si>
  <si>
    <t>Мероприятие 3. Разработка документальных фильмов о памятниках культуры с учетом эффективности медийных площадок в целях продвижения проекта</t>
  </si>
  <si>
    <t>Мероприятие 8. Изготовление полиграфичесой продукции</t>
  </si>
  <si>
    <t>Мероприятие 7.   Организация конкурса на выявление лучших волонтеров на долгосрочной перспективе:</t>
  </si>
  <si>
    <t>набор</t>
  </si>
  <si>
    <t>Набор съемочных ламп</t>
  </si>
  <si>
    <t>Диван</t>
  </si>
  <si>
    <t>Телесуфлер</t>
  </si>
  <si>
    <r>
      <rPr>
        <b/>
        <sz val="12"/>
        <color theme="1"/>
        <rFont val="Times New Roman"/>
        <family val="1"/>
        <charset val="204"/>
      </rPr>
      <t>Сумма гранта:</t>
    </r>
    <r>
      <rPr>
        <sz val="12"/>
        <color theme="1"/>
        <rFont val="Times New Roman"/>
        <family val="1"/>
        <charset val="204"/>
      </rPr>
      <t xml:space="preserve"> 28 147 000</t>
    </r>
  </si>
  <si>
    <r>
      <t xml:space="preserve">Тема гранта: </t>
    </r>
    <r>
      <rPr>
        <sz val="12"/>
        <color theme="1"/>
        <rFont val="Times New Roman"/>
        <family val="1"/>
        <charset val="204"/>
      </rPr>
      <t>Тарихи-мәдени мұра объектілерін сақтау жөніндегі «Birgemiz: Asyl мura» жалпыұлттық жобасын іске асыру</t>
    </r>
  </si>
  <si>
    <t>Грантополучатель: Даналық ҚҚ</t>
  </si>
  <si>
    <r>
      <t xml:space="preserve">Грантополучатель: </t>
    </r>
    <r>
      <rPr>
        <sz val="12"/>
        <color theme="1"/>
        <rFont val="Times New Roman"/>
        <family val="1"/>
        <charset val="204"/>
      </rPr>
      <t>Даналық ҚҚ</t>
    </r>
  </si>
  <si>
    <t xml:space="preserve">Исполнительный директор:                               Тимошенко О.Н. </t>
  </si>
  <si>
    <t xml:space="preserve">Исполнительный директор:                                   Тимошенко О.Н. </t>
  </si>
  <si>
    <t xml:space="preserve">Исполнительный директор:                                 Тимошенко О.Н. </t>
  </si>
  <si>
    <t>Координатор проекта</t>
  </si>
  <si>
    <t>Сотовый телефон (Samsung)</t>
  </si>
  <si>
    <t>Моноблок (Acer)</t>
  </si>
  <si>
    <t>Фотоаппарат  (Sony)</t>
  </si>
  <si>
    <t>Брощюровочный аппарат (Deli)</t>
  </si>
  <si>
    <t>Верстка (1 услуга * 300 000 тенге)</t>
  </si>
  <si>
    <t xml:space="preserve">Сбор информации и материалов (фото) о существующих мемориальных комплексах в каждом регионе и разработка </t>
  </si>
  <si>
    <t>Услуга дизайнера (1 услуга * 200 000 тенге)</t>
  </si>
  <si>
    <t>Разработка энциклопедии (1 разработка * 1100000 тенге)</t>
  </si>
  <si>
    <t>разработка</t>
  </si>
  <si>
    <t>Награждение лучших волонтеров в рамках проекта ценными подарками (17 регионов с каждого региона по 3 волонтера * 14660 тенге (книга))</t>
  </si>
  <si>
    <t>книга</t>
  </si>
  <si>
    <t>Сбор информации и материалов (фото) об исторических памятниках в каждом регионе и разработка</t>
  </si>
  <si>
    <t>Дополнение сайта «asyl-mura.kz» и размещение базы данных на сайте для ведения системы не менее 50 QR-кодов мемориальных комплексов ( услуга * 376 500  тенге)</t>
  </si>
  <si>
    <t>Ноутбук (HP - 1, Asus - 2)</t>
  </si>
  <si>
    <t>Цветной принтер (Epson)</t>
  </si>
  <si>
    <t xml:space="preserve">Тиражирование энциклопедии (500 штук * 5 000 тенге) </t>
  </si>
  <si>
    <t>Стабилизатор для фотоаппарата (Ronin)</t>
  </si>
  <si>
    <t>Шкаф (ширина 60 см, длина 210 см)</t>
  </si>
  <si>
    <t>Ноутбук (Asus)</t>
  </si>
  <si>
    <t>Стол (180 cм * 100 cм)</t>
  </si>
  <si>
    <t>Стулья (офисные стандартные)</t>
  </si>
  <si>
    <t>Услуги по изготовлению баннера (1 штук (с размером 3*2) * 25 000 тенге)</t>
  </si>
  <si>
    <t xml:space="preserve">Организация комплекса обучающих онлайн-семинаров в Северном, Восточном, Южном, Западном и Центральном регионах в зависимости от географического расположения   (6 семинар * 70 000 тенге) </t>
  </si>
  <si>
    <t>Услуги по изготовлению баннера (1 штука (с размером 4*2)* 25 000 тенге)</t>
  </si>
  <si>
    <t>Услуги по изготовлению баннера (1 штук (с размером 4*2) * 25 000 тенге)</t>
  </si>
  <si>
    <t>расходы по оплате работ и услуг,
оказываемых юридическими и физическими
лицами, в том числе:</t>
  </si>
  <si>
    <t xml:space="preserve">работы и услуги физических лиц, в том числе:
</t>
  </si>
  <si>
    <t>Услуги SMM-менеджера  (9 месяцев * 120 000 тенге)</t>
  </si>
  <si>
    <t>Расходы на привлекаемых специалистов</t>
  </si>
  <si>
    <t>Услуги SMM-менеджера  (12 месяцев * 100 000 тенге)</t>
  </si>
  <si>
    <t>МФУ (HP)</t>
  </si>
  <si>
    <t>Петличка (радиомикрофон)</t>
  </si>
  <si>
    <t>Проживание участников форума (16 человек * 2 сутки * 10 000 тенге)</t>
  </si>
  <si>
    <t>Организация съемочных работ, разделенных на Северный, Восточный, Южный, Западный и Центральный регионы в зависимости от географического положения (6 видео хронометраж не менее 30 минут каждая с озвучиванием)</t>
  </si>
  <si>
    <t>Организация съемочных работ, разделенных на Северный, Восточный, Южный, Западный и Центральный регионы в зависимости от географического положения   (6 видео хронометраж не менее 30 минут каждая с озвучиванием)</t>
  </si>
  <si>
    <t xml:space="preserve">Услуги по питанию участников флрума (17 человек * 2000 тенге * 2 ужин)   </t>
  </si>
  <si>
    <t>Проезд (16 человек  * 2 билета* 8000 тенге)</t>
  </si>
  <si>
    <t>Дополнение сайта «asyl-mura.kz» и размещение базы данных на сайте для ведения системы не менее 50 QR-кодов мемориальных комплексов ( услуга * 311620 тенге)</t>
  </si>
  <si>
    <t>Разрабокта сайта «asyl-mura.kz» и размещение базы данных на сайте для ведения системы не менее 50 QR-кодов мемориальных комплексов ( услуга * 376210  тенге)</t>
  </si>
  <si>
    <t>Награждение лучших волонтеров в рамках проекта ценными подарками (17 регионов с каждого региона по 3 волонтера * 14513 тенге (книга))</t>
  </si>
  <si>
    <t>Услуги SMM-менеджера  (11 месяцев * 110 000 тенге)</t>
  </si>
  <si>
    <t>Менеджер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</si>
</sst>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123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8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0" borderId="0" xfId="0" applyNumberFormat="1" applyFont="1"/>
    <xf numFmtId="166" fontId="3" fillId="0" borderId="0" xfId="0" applyNumberFormat="1" applyFont="1"/>
    <xf numFmtId="164" fontId="2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6" fontId="2" fillId="0" borderId="0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" fontId="1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/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vertical="center" wrapText="1"/>
    </xf>
    <xf numFmtId="164" fontId="2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3" fillId="0" borderId="0" xfId="2" applyFont="1" applyFill="1"/>
    <xf numFmtId="165" fontId="3" fillId="0" borderId="0" xfId="0" applyNumberFormat="1" applyFont="1" applyFill="1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4" fontId="2" fillId="4" borderId="1" xfId="2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66" fontId="2" fillId="0" borderId="0" xfId="2" applyNumberFormat="1" applyFont="1" applyAlignment="1">
      <alignment horizontal="center" vertical="center"/>
    </xf>
    <xf numFmtId="166" fontId="3" fillId="0" borderId="0" xfId="2" applyNumberFormat="1" applyFont="1"/>
    <xf numFmtId="166" fontId="2" fillId="0" borderId="1" xfId="2" applyNumberFormat="1" applyFont="1" applyFill="1" applyBorder="1" applyAlignment="1">
      <alignment horizontal="center" vertical="center" wrapText="1"/>
    </xf>
    <xf numFmtId="166" fontId="2" fillId="3" borderId="1" xfId="2" applyNumberFormat="1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horizontal="center" vertical="center"/>
    </xf>
    <xf numFmtId="166" fontId="3" fillId="0" borderId="1" xfId="2" applyNumberFormat="1" applyFont="1" applyFill="1" applyBorder="1" applyAlignment="1">
      <alignment horizontal="center" vertical="center"/>
    </xf>
    <xf numFmtId="166" fontId="2" fillId="4" borderId="1" xfId="2" applyNumberFormat="1" applyFont="1" applyFill="1" applyBorder="1" applyAlignment="1">
      <alignment horizontal="center" vertical="center"/>
    </xf>
    <xf numFmtId="166" fontId="3" fillId="0" borderId="0" xfId="2" applyNumberFormat="1" applyFont="1" applyFill="1"/>
    <xf numFmtId="166" fontId="3" fillId="0" borderId="0" xfId="2" applyNumberFormat="1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164" fontId="2" fillId="5" borderId="1" xfId="2" applyNumberFormat="1" applyFont="1" applyFill="1" applyBorder="1" applyAlignment="1">
      <alignment horizontal="center" vertical="center"/>
    </xf>
    <xf numFmtId="166" fontId="3" fillId="5" borderId="1" xfId="2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166" fontId="3" fillId="2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164" fontId="2" fillId="6" borderId="1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6" fillId="7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vertical="center"/>
    </xf>
  </cellXfs>
  <cellStyles count="4">
    <cellStyle name="Денежный" xfId="1" builtinId="4"/>
    <cellStyle name="Обычный" xfId="0" builtinId="0"/>
    <cellStyle name="Обычный 3" xfId="3" xr:uid="{00000000-0005-0000-0000-000002000000}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1"/>
  <sheetViews>
    <sheetView view="pageBreakPreview" zoomScale="70" zoomScaleNormal="90" zoomScaleSheetLayoutView="70" workbookViewId="0">
      <selection activeCell="B17" sqref="B17"/>
    </sheetView>
  </sheetViews>
  <sheetFormatPr defaultColWidth="9.140625" defaultRowHeight="15.75" x14ac:dyDescent="0.25"/>
  <cols>
    <col min="1" max="1" width="5.28515625" style="5" customWidth="1"/>
    <col min="2" max="2" width="51.5703125" style="12" customWidth="1"/>
    <col min="3" max="3" width="16.28515625" style="6" customWidth="1"/>
    <col min="4" max="4" width="12.85546875" style="38" customWidth="1"/>
    <col min="5" max="5" width="15.7109375" style="6" customWidth="1"/>
    <col min="6" max="6" width="19.28515625" style="6" customWidth="1"/>
    <col min="7" max="7" width="21.28515625" style="6" customWidth="1"/>
    <col min="8" max="8" width="21" style="6" customWidth="1"/>
    <col min="9" max="9" width="19.85546875" style="71" customWidth="1"/>
    <col min="10" max="10" width="0.42578125" style="6" customWidth="1"/>
    <col min="11" max="11" width="7.5703125" style="6" hidden="1" customWidth="1"/>
    <col min="12" max="12" width="0.7109375" style="6" customWidth="1"/>
    <col min="13" max="16384" width="9.140625" style="6"/>
  </cols>
  <sheetData>
    <row r="1" spans="1:10" ht="58.5" customHeight="1" x14ac:dyDescent="0.25">
      <c r="A1" s="4"/>
      <c r="B1" s="4"/>
      <c r="C1" s="4"/>
      <c r="D1" s="36"/>
      <c r="E1" s="4"/>
      <c r="F1" s="4"/>
      <c r="G1" s="109"/>
      <c r="H1" s="109"/>
      <c r="I1" s="109"/>
    </row>
    <row r="2" spans="1:10" ht="12" customHeight="1" x14ac:dyDescent="0.25">
      <c r="A2" s="2"/>
      <c r="B2" s="1"/>
      <c r="C2" s="3"/>
      <c r="D2" s="37"/>
      <c r="E2" s="3"/>
      <c r="F2" s="3"/>
      <c r="G2" s="3"/>
      <c r="H2" s="3"/>
      <c r="I2" s="70"/>
    </row>
    <row r="3" spans="1:10" ht="15.75" customHeight="1" x14ac:dyDescent="0.25">
      <c r="A3" s="110" t="s">
        <v>17</v>
      </c>
      <c r="B3" s="110"/>
      <c r="C3" s="110"/>
      <c r="D3" s="110"/>
      <c r="E3" s="110"/>
      <c r="F3" s="110"/>
      <c r="G3" s="110"/>
      <c r="H3" s="110"/>
      <c r="I3" s="110"/>
    </row>
    <row r="4" spans="1:10" s="118" customFormat="1" ht="12.75" customHeight="1" x14ac:dyDescent="0.25"/>
    <row r="5" spans="1:10" x14ac:dyDescent="0.25">
      <c r="A5" s="115" t="s">
        <v>75</v>
      </c>
      <c r="B5" s="116"/>
      <c r="C5" s="116"/>
      <c r="D5" s="116"/>
      <c r="E5" s="116"/>
      <c r="F5" s="116"/>
      <c r="G5" s="116"/>
      <c r="H5" s="116"/>
      <c r="I5" s="116"/>
    </row>
    <row r="6" spans="1:10" x14ac:dyDescent="0.25">
      <c r="A6" s="115" t="s">
        <v>73</v>
      </c>
      <c r="B6" s="116"/>
      <c r="C6" s="116"/>
      <c r="D6" s="116"/>
      <c r="E6" s="116"/>
      <c r="F6" s="116"/>
      <c r="G6" s="116"/>
      <c r="H6" s="116"/>
      <c r="I6" s="116"/>
    </row>
    <row r="7" spans="1:10" s="117" customFormat="1" x14ac:dyDescent="0.25">
      <c r="A7" s="117" t="s">
        <v>72</v>
      </c>
    </row>
    <row r="8" spans="1:10" x14ac:dyDescent="0.25">
      <c r="A8" s="29"/>
      <c r="B8" s="49"/>
    </row>
    <row r="9" spans="1:10" x14ac:dyDescent="0.25">
      <c r="A9" s="111" t="s">
        <v>0</v>
      </c>
      <c r="B9" s="112" t="s">
        <v>1</v>
      </c>
      <c r="C9" s="113" t="s">
        <v>2</v>
      </c>
      <c r="D9" s="114" t="s">
        <v>3</v>
      </c>
      <c r="E9" s="113" t="s">
        <v>4</v>
      </c>
      <c r="F9" s="113" t="s">
        <v>5</v>
      </c>
      <c r="G9" s="111" t="s">
        <v>6</v>
      </c>
      <c r="H9" s="111"/>
      <c r="I9" s="111"/>
    </row>
    <row r="10" spans="1:10" ht="47.25" x14ac:dyDescent="0.25">
      <c r="A10" s="111"/>
      <c r="B10" s="113"/>
      <c r="C10" s="113"/>
      <c r="D10" s="114"/>
      <c r="E10" s="113"/>
      <c r="F10" s="113"/>
      <c r="G10" s="20" t="s">
        <v>7</v>
      </c>
      <c r="H10" s="20" t="s">
        <v>8</v>
      </c>
      <c r="I10" s="72" t="s">
        <v>9</v>
      </c>
      <c r="J10" s="6" t="s">
        <v>23</v>
      </c>
    </row>
    <row r="11" spans="1:10" x14ac:dyDescent="0.25">
      <c r="A11" s="50">
        <v>1</v>
      </c>
      <c r="B11" s="51" t="s">
        <v>13</v>
      </c>
      <c r="C11" s="52"/>
      <c r="D11" s="53"/>
      <c r="E11" s="54"/>
      <c r="F11" s="55">
        <f>F12+F17+F18+F19</f>
        <v>6258888</v>
      </c>
      <c r="G11" s="55"/>
      <c r="H11" s="55"/>
      <c r="I11" s="73">
        <f>I12+I17+I18+I19</f>
        <v>6258888</v>
      </c>
    </row>
    <row r="12" spans="1:10" x14ac:dyDescent="0.25">
      <c r="A12" s="8"/>
      <c r="B12" s="7" t="s">
        <v>20</v>
      </c>
      <c r="C12" s="9"/>
      <c r="D12" s="39"/>
      <c r="E12" s="21"/>
      <c r="F12" s="44">
        <f>SUM(F13:F16)</f>
        <v>5580000</v>
      </c>
      <c r="G12" s="44"/>
      <c r="H12" s="44"/>
      <c r="I12" s="74">
        <f>I13+I14+I15+I16</f>
        <v>5580000</v>
      </c>
    </row>
    <row r="13" spans="1:10" x14ac:dyDescent="0.25">
      <c r="A13" s="8"/>
      <c r="B13" s="24" t="s">
        <v>16</v>
      </c>
      <c r="C13" s="22" t="s">
        <v>19</v>
      </c>
      <c r="D13" s="40">
        <v>9</v>
      </c>
      <c r="E13" s="23">
        <v>190000</v>
      </c>
      <c r="F13" s="45">
        <f>D13*E13</f>
        <v>1710000</v>
      </c>
      <c r="G13" s="45"/>
      <c r="H13" s="45"/>
      <c r="I13" s="75">
        <f t="shared" ref="I13:I19" si="0">F13</f>
        <v>1710000</v>
      </c>
      <c r="J13" s="26"/>
    </row>
    <row r="14" spans="1:10" x14ac:dyDescent="0.25">
      <c r="A14" s="8"/>
      <c r="B14" s="24" t="s">
        <v>15</v>
      </c>
      <c r="C14" s="22" t="s">
        <v>19</v>
      </c>
      <c r="D14" s="40">
        <v>9</v>
      </c>
      <c r="E14" s="23">
        <v>190000</v>
      </c>
      <c r="F14" s="45">
        <f>E14*D14</f>
        <v>1710000</v>
      </c>
      <c r="G14" s="45"/>
      <c r="H14" s="45"/>
      <c r="I14" s="75">
        <f t="shared" si="0"/>
        <v>1710000</v>
      </c>
      <c r="J14" s="26"/>
    </row>
    <row r="15" spans="1:10" x14ac:dyDescent="0.25">
      <c r="A15" s="8"/>
      <c r="B15" s="24" t="s">
        <v>79</v>
      </c>
      <c r="C15" s="22" t="s">
        <v>19</v>
      </c>
      <c r="D15" s="40">
        <v>9</v>
      </c>
      <c r="E15" s="23">
        <v>120000</v>
      </c>
      <c r="F15" s="45">
        <f t="shared" ref="F15:F16" si="1">D15*E15</f>
        <v>1080000</v>
      </c>
      <c r="G15" s="45"/>
      <c r="H15" s="45"/>
      <c r="I15" s="75">
        <f t="shared" si="0"/>
        <v>1080000</v>
      </c>
      <c r="J15" s="26"/>
    </row>
    <row r="16" spans="1:10" x14ac:dyDescent="0.25">
      <c r="A16" s="8"/>
      <c r="B16" s="49" t="s">
        <v>121</v>
      </c>
      <c r="C16" s="46" t="s">
        <v>19</v>
      </c>
      <c r="D16" s="95">
        <v>9</v>
      </c>
      <c r="E16" s="96">
        <v>120000</v>
      </c>
      <c r="F16" s="45">
        <f t="shared" si="1"/>
        <v>1080000</v>
      </c>
      <c r="G16" s="45"/>
      <c r="H16" s="45"/>
      <c r="I16" s="75">
        <f t="shared" si="0"/>
        <v>1080000</v>
      </c>
      <c r="J16" s="26"/>
    </row>
    <row r="17" spans="1:11" x14ac:dyDescent="0.25">
      <c r="A17" s="8"/>
      <c r="B17" s="7" t="s">
        <v>10</v>
      </c>
      <c r="C17" s="19" t="s">
        <v>19</v>
      </c>
      <c r="D17" s="40">
        <v>9</v>
      </c>
      <c r="E17" s="28">
        <v>51832</v>
      </c>
      <c r="F17" s="44">
        <f>E17*D17</f>
        <v>466488</v>
      </c>
      <c r="G17" s="44"/>
      <c r="H17" s="44"/>
      <c r="I17" s="74">
        <f t="shared" si="0"/>
        <v>466488</v>
      </c>
      <c r="J17" s="26"/>
      <c r="K17" s="27"/>
    </row>
    <row r="18" spans="1:11" ht="32.25" customHeight="1" x14ac:dyDescent="0.25">
      <c r="A18" s="8"/>
      <c r="B18" s="35" t="s">
        <v>25</v>
      </c>
      <c r="C18" s="19" t="s">
        <v>19</v>
      </c>
      <c r="D18" s="40">
        <v>9</v>
      </c>
      <c r="E18" s="28">
        <v>18600</v>
      </c>
      <c r="F18" s="44">
        <f>E18*D18</f>
        <v>167400</v>
      </c>
      <c r="G18" s="44"/>
      <c r="H18" s="44"/>
      <c r="I18" s="74">
        <f t="shared" si="0"/>
        <v>167400</v>
      </c>
      <c r="J18" s="26"/>
      <c r="K18" s="27"/>
    </row>
    <row r="19" spans="1:11" x14ac:dyDescent="0.25">
      <c r="A19" s="8"/>
      <c r="B19" s="7" t="s">
        <v>11</v>
      </c>
      <c r="C19" s="19" t="s">
        <v>19</v>
      </c>
      <c r="D19" s="40">
        <v>9</v>
      </c>
      <c r="E19" s="21">
        <v>5000</v>
      </c>
      <c r="F19" s="44">
        <f>E19*D19</f>
        <v>45000</v>
      </c>
      <c r="G19" s="44"/>
      <c r="H19" s="44"/>
      <c r="I19" s="74">
        <f t="shared" si="0"/>
        <v>45000</v>
      </c>
      <c r="J19" s="26"/>
      <c r="K19" s="27"/>
    </row>
    <row r="20" spans="1:11" ht="45.75" customHeight="1" x14ac:dyDescent="0.25">
      <c r="A20" s="50">
        <v>2</v>
      </c>
      <c r="B20" s="51" t="s">
        <v>24</v>
      </c>
      <c r="C20" s="56"/>
      <c r="D20" s="57"/>
      <c r="E20" s="58"/>
      <c r="F20" s="55">
        <f>SUM(F21:F28)</f>
        <v>2166000</v>
      </c>
      <c r="G20" s="59"/>
      <c r="H20" s="59"/>
      <c r="I20" s="73">
        <f>F20</f>
        <v>2166000</v>
      </c>
      <c r="J20" s="26"/>
      <c r="K20" s="27" t="s">
        <v>23</v>
      </c>
    </row>
    <row r="21" spans="1:11" ht="25.5" customHeight="1" x14ac:dyDescent="0.25">
      <c r="A21" s="22"/>
      <c r="B21" s="25" t="s">
        <v>93</v>
      </c>
      <c r="C21" s="46" t="s">
        <v>26</v>
      </c>
      <c r="D21" s="40">
        <v>3</v>
      </c>
      <c r="E21" s="23">
        <v>306000</v>
      </c>
      <c r="F21" s="45">
        <f t="shared" ref="F21:F28" si="2">E21*D21</f>
        <v>918000</v>
      </c>
      <c r="G21" s="45"/>
      <c r="H21" s="45"/>
      <c r="I21" s="75">
        <f t="shared" ref="I21:I28" si="3">F21</f>
        <v>918000</v>
      </c>
      <c r="J21" s="26"/>
      <c r="K21" s="27"/>
    </row>
    <row r="22" spans="1:11" ht="25.5" customHeight="1" x14ac:dyDescent="0.25">
      <c r="A22" s="22"/>
      <c r="B22" s="25" t="s">
        <v>81</v>
      </c>
      <c r="C22" s="46" t="s">
        <v>26</v>
      </c>
      <c r="D22" s="40">
        <v>1</v>
      </c>
      <c r="E22" s="23">
        <v>365000</v>
      </c>
      <c r="F22" s="45">
        <f t="shared" si="2"/>
        <v>365000</v>
      </c>
      <c r="G22" s="45"/>
      <c r="H22" s="45"/>
      <c r="I22" s="75">
        <f t="shared" si="3"/>
        <v>365000</v>
      </c>
      <c r="J22" s="26"/>
      <c r="K22" s="27"/>
    </row>
    <row r="23" spans="1:11" ht="25.5" customHeight="1" x14ac:dyDescent="0.25">
      <c r="A23" s="22"/>
      <c r="B23" s="25" t="s">
        <v>110</v>
      </c>
      <c r="C23" s="46" t="s">
        <v>26</v>
      </c>
      <c r="D23" s="40">
        <v>1</v>
      </c>
      <c r="E23" s="23">
        <v>110000</v>
      </c>
      <c r="F23" s="45">
        <f t="shared" si="2"/>
        <v>110000</v>
      </c>
      <c r="G23" s="45"/>
      <c r="H23" s="45"/>
      <c r="I23" s="75">
        <f t="shared" si="3"/>
        <v>110000</v>
      </c>
      <c r="J23" s="26"/>
      <c r="K23" s="27"/>
    </row>
    <row r="24" spans="1:11" ht="25.5" customHeight="1" x14ac:dyDescent="0.25">
      <c r="A24" s="22"/>
      <c r="B24" s="25" t="s">
        <v>82</v>
      </c>
      <c r="C24" s="46" t="s">
        <v>26</v>
      </c>
      <c r="D24" s="40">
        <v>1</v>
      </c>
      <c r="E24" s="23">
        <v>183000</v>
      </c>
      <c r="F24" s="45">
        <f t="shared" si="2"/>
        <v>183000</v>
      </c>
      <c r="G24" s="45"/>
      <c r="H24" s="45"/>
      <c r="I24" s="75">
        <f t="shared" si="3"/>
        <v>183000</v>
      </c>
      <c r="J24" s="26"/>
      <c r="K24" s="27"/>
    </row>
    <row r="25" spans="1:11" ht="25.5" customHeight="1" x14ac:dyDescent="0.25">
      <c r="A25" s="22"/>
      <c r="B25" s="25" t="s">
        <v>94</v>
      </c>
      <c r="C25" s="46" t="s">
        <v>26</v>
      </c>
      <c r="D25" s="40">
        <v>1</v>
      </c>
      <c r="E25" s="23">
        <v>250000</v>
      </c>
      <c r="F25" s="45">
        <f t="shared" si="2"/>
        <v>250000</v>
      </c>
      <c r="G25" s="45"/>
      <c r="H25" s="45"/>
      <c r="I25" s="75">
        <f t="shared" si="3"/>
        <v>250000</v>
      </c>
      <c r="J25" s="26"/>
      <c r="K25" s="27"/>
    </row>
    <row r="26" spans="1:11" ht="25.5" customHeight="1" x14ac:dyDescent="0.25">
      <c r="A26" s="22"/>
      <c r="B26" s="25" t="s">
        <v>80</v>
      </c>
      <c r="C26" s="46" t="s">
        <v>26</v>
      </c>
      <c r="D26" s="40">
        <v>1</v>
      </c>
      <c r="E26" s="23">
        <v>120000</v>
      </c>
      <c r="F26" s="45">
        <f t="shared" si="2"/>
        <v>120000</v>
      </c>
      <c r="G26" s="45"/>
      <c r="H26" s="45"/>
      <c r="I26" s="75">
        <f t="shared" si="3"/>
        <v>120000</v>
      </c>
      <c r="J26" s="26"/>
      <c r="K26" s="27"/>
    </row>
    <row r="27" spans="1:11" ht="25.5" customHeight="1" x14ac:dyDescent="0.25">
      <c r="A27" s="22"/>
      <c r="B27" s="25" t="s">
        <v>97</v>
      </c>
      <c r="C27" s="46" t="s">
        <v>26</v>
      </c>
      <c r="D27" s="40">
        <v>2</v>
      </c>
      <c r="E27" s="23">
        <v>60000</v>
      </c>
      <c r="F27" s="45">
        <f t="shared" si="2"/>
        <v>120000</v>
      </c>
      <c r="G27" s="45"/>
      <c r="H27" s="45"/>
      <c r="I27" s="75">
        <f t="shared" si="3"/>
        <v>120000</v>
      </c>
      <c r="J27" s="26"/>
      <c r="K27" s="27"/>
    </row>
    <row r="28" spans="1:11" ht="21.75" customHeight="1" x14ac:dyDescent="0.25">
      <c r="A28" s="22"/>
      <c r="B28" s="25" t="s">
        <v>83</v>
      </c>
      <c r="C28" s="46" t="s">
        <v>26</v>
      </c>
      <c r="D28" s="40">
        <v>1</v>
      </c>
      <c r="E28" s="23">
        <v>100000</v>
      </c>
      <c r="F28" s="45">
        <f t="shared" si="2"/>
        <v>100000</v>
      </c>
      <c r="G28" s="45"/>
      <c r="H28" s="45"/>
      <c r="I28" s="75">
        <f t="shared" si="3"/>
        <v>100000</v>
      </c>
      <c r="J28" s="26"/>
      <c r="K28" s="27"/>
    </row>
    <row r="29" spans="1:11" x14ac:dyDescent="0.25">
      <c r="A29" s="50">
        <v>3</v>
      </c>
      <c r="B29" s="60" t="s">
        <v>14</v>
      </c>
      <c r="C29" s="56"/>
      <c r="D29" s="57"/>
      <c r="E29" s="58"/>
      <c r="F29" s="55">
        <f>F34+F44+F50+F53+F56+F58+F62+F60+F31</f>
        <v>19722112</v>
      </c>
      <c r="G29" s="55">
        <f t="shared" ref="G29:H29" si="4">G34+G44+G50+G53+G56+G58+G62+G60</f>
        <v>0</v>
      </c>
      <c r="H29" s="55">
        <f t="shared" si="4"/>
        <v>0</v>
      </c>
      <c r="I29" s="55">
        <f>I34+I44+I50+I53+I56+I58+I62+I60+I31</f>
        <v>19722112</v>
      </c>
      <c r="J29" s="26"/>
      <c r="K29" s="27"/>
    </row>
    <row r="30" spans="1:11" x14ac:dyDescent="0.25">
      <c r="A30" s="103"/>
      <c r="B30" s="104" t="s">
        <v>108</v>
      </c>
      <c r="C30" s="105"/>
      <c r="D30" s="106"/>
      <c r="E30" s="107"/>
      <c r="F30" s="108"/>
      <c r="G30" s="108"/>
      <c r="H30" s="108"/>
      <c r="I30" s="108"/>
      <c r="J30" s="26"/>
      <c r="K30" s="27"/>
    </row>
    <row r="31" spans="1:11" ht="47.25" x14ac:dyDescent="0.25">
      <c r="A31" s="101"/>
      <c r="B31" s="49" t="s">
        <v>105</v>
      </c>
      <c r="C31" s="46"/>
      <c r="D31" s="95"/>
      <c r="E31" s="96"/>
      <c r="F31" s="102">
        <f>F33</f>
        <v>1080000</v>
      </c>
      <c r="G31" s="102"/>
      <c r="H31" s="102"/>
      <c r="I31" s="102">
        <f>F31</f>
        <v>1080000</v>
      </c>
      <c r="J31" s="26"/>
      <c r="K31" s="27"/>
    </row>
    <row r="32" spans="1:11" ht="31.5" x14ac:dyDescent="0.25">
      <c r="A32" s="101"/>
      <c r="B32" s="49" t="s">
        <v>106</v>
      </c>
      <c r="C32" s="46"/>
      <c r="D32" s="95"/>
      <c r="E32" s="96"/>
      <c r="F32" s="102"/>
      <c r="G32" s="102"/>
      <c r="H32" s="102"/>
      <c r="I32" s="102"/>
      <c r="J32" s="26"/>
      <c r="K32" s="27"/>
    </row>
    <row r="33" spans="1:11" ht="31.5" x14ac:dyDescent="0.25">
      <c r="A33" s="101"/>
      <c r="B33" s="49" t="s">
        <v>107</v>
      </c>
      <c r="C33" s="46" t="s">
        <v>19</v>
      </c>
      <c r="D33" s="95">
        <v>9</v>
      </c>
      <c r="E33" s="96">
        <v>120000</v>
      </c>
      <c r="F33" s="102">
        <f>E33*D33</f>
        <v>1080000</v>
      </c>
      <c r="G33" s="102"/>
      <c r="H33" s="102"/>
      <c r="I33" s="102">
        <f>F33</f>
        <v>1080000</v>
      </c>
      <c r="J33" s="26"/>
      <c r="K33" s="27"/>
    </row>
    <row r="34" spans="1:11" s="11" customFormat="1" ht="126" customHeight="1" x14ac:dyDescent="0.25">
      <c r="A34" s="61"/>
      <c r="B34" s="62" t="s">
        <v>28</v>
      </c>
      <c r="C34" s="63"/>
      <c r="D34" s="64"/>
      <c r="E34" s="65"/>
      <c r="F34" s="66">
        <f>F36+F37+F38+F39+F40+F41+F42+F43</f>
        <v>1050000</v>
      </c>
      <c r="G34" s="66"/>
      <c r="H34" s="66"/>
      <c r="I34" s="76">
        <f>F34</f>
        <v>1050000</v>
      </c>
      <c r="J34" s="26"/>
      <c r="K34" s="27"/>
    </row>
    <row r="35" spans="1:11" s="11" customFormat="1" ht="90" customHeight="1" x14ac:dyDescent="0.25">
      <c r="A35" s="85"/>
      <c r="B35" s="86" t="s">
        <v>29</v>
      </c>
      <c r="C35" s="87"/>
      <c r="D35" s="88"/>
      <c r="E35" s="89"/>
      <c r="F35" s="90"/>
      <c r="G35" s="91"/>
      <c r="H35" s="91"/>
      <c r="I35" s="92"/>
      <c r="J35" s="26"/>
      <c r="K35" s="27"/>
    </row>
    <row r="36" spans="1:11" s="11" customFormat="1" ht="41.25" customHeight="1" x14ac:dyDescent="0.25">
      <c r="A36" s="8"/>
      <c r="B36" s="84" t="s">
        <v>30</v>
      </c>
      <c r="C36" s="22" t="s">
        <v>31</v>
      </c>
      <c r="D36" s="40">
        <v>34</v>
      </c>
      <c r="E36" s="23">
        <v>1500</v>
      </c>
      <c r="F36" s="45">
        <f>E36*D36</f>
        <v>51000</v>
      </c>
      <c r="G36" s="44"/>
      <c r="H36" s="44"/>
      <c r="I36" s="75">
        <f>F36</f>
        <v>51000</v>
      </c>
      <c r="J36" s="26"/>
      <c r="K36" s="27"/>
    </row>
    <row r="37" spans="1:11" s="11" customFormat="1" ht="40.5" customHeight="1" x14ac:dyDescent="0.25">
      <c r="A37" s="8"/>
      <c r="B37" s="84" t="s">
        <v>32</v>
      </c>
      <c r="C37" s="22" t="s">
        <v>33</v>
      </c>
      <c r="D37" s="40">
        <v>34</v>
      </c>
      <c r="E37" s="23">
        <v>2500</v>
      </c>
      <c r="F37" s="45">
        <f t="shared" ref="F37:F43" si="5">E37*D37</f>
        <v>85000</v>
      </c>
      <c r="G37" s="44"/>
      <c r="H37" s="44"/>
      <c r="I37" s="75">
        <f t="shared" ref="I37:I43" si="6">F37</f>
        <v>85000</v>
      </c>
      <c r="J37" s="26"/>
      <c r="K37" s="27"/>
    </row>
    <row r="38" spans="1:11" s="11" customFormat="1" ht="37.5" customHeight="1" x14ac:dyDescent="0.25">
      <c r="A38" s="8"/>
      <c r="B38" s="84" t="s">
        <v>115</v>
      </c>
      <c r="C38" s="22" t="s">
        <v>34</v>
      </c>
      <c r="D38" s="40">
        <v>34</v>
      </c>
      <c r="E38" s="23">
        <v>2000</v>
      </c>
      <c r="F38" s="45">
        <f t="shared" si="5"/>
        <v>68000</v>
      </c>
      <c r="G38" s="44"/>
      <c r="H38" s="44"/>
      <c r="I38" s="75">
        <f t="shared" si="6"/>
        <v>68000</v>
      </c>
      <c r="J38" s="26"/>
      <c r="K38" s="27"/>
    </row>
    <row r="39" spans="1:11" s="11" customFormat="1" ht="37.5" customHeight="1" x14ac:dyDescent="0.25">
      <c r="A39" s="8"/>
      <c r="B39" s="84" t="s">
        <v>112</v>
      </c>
      <c r="C39" s="93" t="s">
        <v>35</v>
      </c>
      <c r="D39" s="40">
        <v>32</v>
      </c>
      <c r="E39" s="23">
        <v>10000</v>
      </c>
      <c r="F39" s="45">
        <f t="shared" si="5"/>
        <v>320000</v>
      </c>
      <c r="G39" s="44"/>
      <c r="H39" s="44"/>
      <c r="I39" s="75">
        <f t="shared" si="6"/>
        <v>320000</v>
      </c>
      <c r="J39" s="26"/>
      <c r="K39" s="27"/>
    </row>
    <row r="40" spans="1:11" s="11" customFormat="1" ht="26.25" customHeight="1" x14ac:dyDescent="0.25">
      <c r="A40" s="8"/>
      <c r="B40" s="84" t="s">
        <v>116</v>
      </c>
      <c r="C40" s="93" t="s">
        <v>36</v>
      </c>
      <c r="D40" s="40">
        <v>32</v>
      </c>
      <c r="E40" s="23">
        <v>8000</v>
      </c>
      <c r="F40" s="45">
        <f t="shared" si="5"/>
        <v>256000</v>
      </c>
      <c r="G40" s="44"/>
      <c r="H40" s="44"/>
      <c r="I40" s="75">
        <f t="shared" si="6"/>
        <v>256000</v>
      </c>
      <c r="J40" s="26"/>
      <c r="K40" s="27"/>
    </row>
    <row r="41" spans="1:11" s="11" customFormat="1" ht="26.25" customHeight="1" x14ac:dyDescent="0.25">
      <c r="A41" s="8"/>
      <c r="B41" s="84" t="s">
        <v>37</v>
      </c>
      <c r="C41" s="93" t="s">
        <v>38</v>
      </c>
      <c r="D41" s="40">
        <v>2</v>
      </c>
      <c r="E41" s="23">
        <v>50000</v>
      </c>
      <c r="F41" s="45">
        <f t="shared" si="5"/>
        <v>100000</v>
      </c>
      <c r="G41" s="44"/>
      <c r="H41" s="44"/>
      <c r="I41" s="75">
        <f t="shared" si="6"/>
        <v>100000</v>
      </c>
      <c r="J41" s="26"/>
      <c r="K41" s="27"/>
    </row>
    <row r="42" spans="1:11" s="11" customFormat="1" ht="26.25" customHeight="1" x14ac:dyDescent="0.25">
      <c r="A42" s="8"/>
      <c r="B42" s="84" t="s">
        <v>39</v>
      </c>
      <c r="C42" s="93" t="s">
        <v>26</v>
      </c>
      <c r="D42" s="40">
        <v>20</v>
      </c>
      <c r="E42" s="23">
        <v>7500</v>
      </c>
      <c r="F42" s="45">
        <f t="shared" si="5"/>
        <v>150000</v>
      </c>
      <c r="G42" s="44"/>
      <c r="H42" s="44"/>
      <c r="I42" s="75">
        <f t="shared" si="6"/>
        <v>150000</v>
      </c>
      <c r="J42" s="26"/>
      <c r="K42" s="27"/>
    </row>
    <row r="43" spans="1:11" s="11" customFormat="1" ht="26.25" customHeight="1" x14ac:dyDescent="0.25">
      <c r="A43" s="8"/>
      <c r="B43" s="84" t="s">
        <v>40</v>
      </c>
      <c r="C43" s="93" t="s">
        <v>26</v>
      </c>
      <c r="D43" s="40">
        <v>20</v>
      </c>
      <c r="E43" s="23">
        <v>1000</v>
      </c>
      <c r="F43" s="45">
        <f t="shared" si="5"/>
        <v>20000</v>
      </c>
      <c r="G43" s="44"/>
      <c r="H43" s="44"/>
      <c r="I43" s="75">
        <f t="shared" si="6"/>
        <v>20000</v>
      </c>
      <c r="J43" s="26"/>
      <c r="K43" s="27"/>
    </row>
    <row r="44" spans="1:11" s="11" customFormat="1" ht="52.5" customHeight="1" x14ac:dyDescent="0.25">
      <c r="A44" s="61"/>
      <c r="B44" s="67" t="s">
        <v>41</v>
      </c>
      <c r="C44" s="63"/>
      <c r="D44" s="64"/>
      <c r="E44" s="65"/>
      <c r="F44" s="66">
        <f>F45+F49</f>
        <v>1667200</v>
      </c>
      <c r="G44" s="66"/>
      <c r="H44" s="66"/>
      <c r="I44" s="76">
        <f>F44</f>
        <v>1667200</v>
      </c>
      <c r="J44" s="26"/>
      <c r="K44" s="27"/>
    </row>
    <row r="45" spans="1:11" ht="81" customHeight="1" x14ac:dyDescent="0.25">
      <c r="A45" s="8"/>
      <c r="B45" s="49" t="s">
        <v>85</v>
      </c>
      <c r="C45" s="46"/>
      <c r="D45" s="40"/>
      <c r="E45" s="23"/>
      <c r="F45" s="45">
        <f>F46+F47+F48</f>
        <v>1600000</v>
      </c>
      <c r="G45" s="45"/>
      <c r="H45" s="45"/>
      <c r="I45" s="75">
        <f t="shared" ref="I45:I49" si="7">F45</f>
        <v>1600000</v>
      </c>
      <c r="J45" s="26"/>
      <c r="K45" s="27"/>
    </row>
    <row r="46" spans="1:11" ht="30.75" customHeight="1" x14ac:dyDescent="0.25">
      <c r="A46" s="8"/>
      <c r="B46" s="100" t="s">
        <v>84</v>
      </c>
      <c r="C46" s="46" t="s">
        <v>18</v>
      </c>
      <c r="D46" s="40">
        <v>1</v>
      </c>
      <c r="E46" s="23">
        <v>300000</v>
      </c>
      <c r="F46" s="45">
        <f>E46*D46</f>
        <v>300000</v>
      </c>
      <c r="G46" s="45"/>
      <c r="H46" s="45"/>
      <c r="I46" s="75">
        <f>F46</f>
        <v>300000</v>
      </c>
      <c r="J46" s="26"/>
      <c r="K46" s="27"/>
    </row>
    <row r="47" spans="1:11" ht="30.75" customHeight="1" x14ac:dyDescent="0.25">
      <c r="A47" s="8"/>
      <c r="B47" s="100" t="s">
        <v>86</v>
      </c>
      <c r="C47" s="46" t="s">
        <v>18</v>
      </c>
      <c r="D47" s="40">
        <v>1</v>
      </c>
      <c r="E47" s="23">
        <v>200000</v>
      </c>
      <c r="F47" s="45">
        <f>E47*D47</f>
        <v>200000</v>
      </c>
      <c r="G47" s="45"/>
      <c r="H47" s="45"/>
      <c r="I47" s="75">
        <f t="shared" ref="I47:I48" si="8">F47</f>
        <v>200000</v>
      </c>
      <c r="J47" s="26"/>
      <c r="K47" s="27"/>
    </row>
    <row r="48" spans="1:11" ht="30.75" customHeight="1" x14ac:dyDescent="0.25">
      <c r="A48" s="8"/>
      <c r="B48" s="100" t="s">
        <v>87</v>
      </c>
      <c r="C48" s="46" t="s">
        <v>88</v>
      </c>
      <c r="D48" s="40">
        <v>1</v>
      </c>
      <c r="E48" s="23">
        <v>1100000</v>
      </c>
      <c r="F48" s="45">
        <f>E48*D48</f>
        <v>1100000</v>
      </c>
      <c r="G48" s="45"/>
      <c r="H48" s="45"/>
      <c r="I48" s="75">
        <f t="shared" si="8"/>
        <v>1100000</v>
      </c>
      <c r="J48" s="26"/>
      <c r="K48" s="27"/>
    </row>
    <row r="49" spans="1:11" ht="63.75" customHeight="1" x14ac:dyDescent="0.25">
      <c r="A49" s="8"/>
      <c r="B49" s="49" t="s">
        <v>56</v>
      </c>
      <c r="C49" s="46" t="s">
        <v>18</v>
      </c>
      <c r="D49" s="40">
        <v>16</v>
      </c>
      <c r="E49" s="23">
        <v>4200</v>
      </c>
      <c r="F49" s="45">
        <f>D49*E49</f>
        <v>67200</v>
      </c>
      <c r="G49" s="45"/>
      <c r="H49" s="45"/>
      <c r="I49" s="75">
        <f t="shared" si="7"/>
        <v>67200</v>
      </c>
      <c r="J49" s="26"/>
      <c r="K49" s="27"/>
    </row>
    <row r="50" spans="1:11" s="11" customFormat="1" ht="87" customHeight="1" x14ac:dyDescent="0.25">
      <c r="A50" s="61"/>
      <c r="B50" s="67" t="s">
        <v>42</v>
      </c>
      <c r="C50" s="63"/>
      <c r="D50" s="64"/>
      <c r="E50" s="65"/>
      <c r="F50" s="66">
        <f>+F51+F52</f>
        <v>2440000</v>
      </c>
      <c r="G50" s="66"/>
      <c r="H50" s="66"/>
      <c r="I50" s="76">
        <f t="shared" ref="I50:I63" si="9">F50</f>
        <v>2440000</v>
      </c>
      <c r="J50" s="26"/>
      <c r="K50" s="27"/>
    </row>
    <row r="51" spans="1:11" ht="105.75" customHeight="1" x14ac:dyDescent="0.25">
      <c r="A51" s="8"/>
      <c r="B51" s="25" t="s">
        <v>113</v>
      </c>
      <c r="C51" s="22" t="s">
        <v>18</v>
      </c>
      <c r="D51" s="40">
        <v>6</v>
      </c>
      <c r="E51" s="23">
        <v>350000</v>
      </c>
      <c r="F51" s="45">
        <f>E51*D51</f>
        <v>2100000</v>
      </c>
      <c r="G51" s="45"/>
      <c r="H51" s="45"/>
      <c r="I51" s="75">
        <f t="shared" si="9"/>
        <v>2100000</v>
      </c>
      <c r="J51" s="26"/>
      <c r="K51" s="27"/>
    </row>
    <row r="52" spans="1:11" ht="78" customHeight="1" x14ac:dyDescent="0.25">
      <c r="A52" s="8"/>
      <c r="B52" s="25" t="s">
        <v>44</v>
      </c>
      <c r="C52" s="22" t="s">
        <v>43</v>
      </c>
      <c r="D52" s="40">
        <v>17</v>
      </c>
      <c r="E52" s="23">
        <v>20000</v>
      </c>
      <c r="F52" s="45">
        <f>D52*E52</f>
        <v>340000</v>
      </c>
      <c r="G52" s="45"/>
      <c r="H52" s="45"/>
      <c r="I52" s="75">
        <f t="shared" si="9"/>
        <v>340000</v>
      </c>
      <c r="J52" s="26"/>
      <c r="K52" s="27"/>
    </row>
    <row r="53" spans="1:11" s="11" customFormat="1" ht="128.25" customHeight="1" x14ac:dyDescent="0.25">
      <c r="A53" s="61"/>
      <c r="B53" s="67" t="s">
        <v>45</v>
      </c>
      <c r="C53" s="63"/>
      <c r="D53" s="64"/>
      <c r="E53" s="65"/>
      <c r="F53" s="66">
        <f>F54+F55</f>
        <v>9340000</v>
      </c>
      <c r="G53" s="66"/>
      <c r="H53" s="66"/>
      <c r="I53" s="76">
        <f t="shared" si="9"/>
        <v>9340000</v>
      </c>
      <c r="J53" s="26"/>
      <c r="K53" s="27"/>
    </row>
    <row r="54" spans="1:11" ht="59.25" customHeight="1" x14ac:dyDescent="0.25">
      <c r="A54" s="8"/>
      <c r="B54" s="25" t="s">
        <v>47</v>
      </c>
      <c r="C54" s="22" t="s">
        <v>43</v>
      </c>
      <c r="D54" s="40">
        <v>17</v>
      </c>
      <c r="E54" s="23">
        <v>20000</v>
      </c>
      <c r="F54" s="45">
        <f>E54*D54</f>
        <v>340000</v>
      </c>
      <c r="G54" s="45"/>
      <c r="H54" s="45"/>
      <c r="I54" s="75">
        <f t="shared" si="9"/>
        <v>340000</v>
      </c>
      <c r="J54" s="26"/>
      <c r="K54" s="27"/>
    </row>
    <row r="55" spans="1:11" ht="60" customHeight="1" x14ac:dyDescent="0.25">
      <c r="A55" s="8"/>
      <c r="B55" s="25" t="s">
        <v>46</v>
      </c>
      <c r="C55" s="22" t="s">
        <v>27</v>
      </c>
      <c r="D55" s="40">
        <v>30</v>
      </c>
      <c r="E55" s="23">
        <v>300000</v>
      </c>
      <c r="F55" s="45">
        <f>E55*D55</f>
        <v>9000000</v>
      </c>
      <c r="G55" s="45"/>
      <c r="H55" s="45"/>
      <c r="I55" s="75">
        <f t="shared" si="9"/>
        <v>9000000</v>
      </c>
      <c r="J55" s="26"/>
      <c r="K55" s="27"/>
    </row>
    <row r="56" spans="1:11" s="11" customFormat="1" ht="63" customHeight="1" x14ac:dyDescent="0.25">
      <c r="A56" s="61"/>
      <c r="B56" s="67" t="s">
        <v>48</v>
      </c>
      <c r="C56" s="63"/>
      <c r="D56" s="64"/>
      <c r="E56" s="65"/>
      <c r="F56" s="66">
        <f>F57</f>
        <v>350000</v>
      </c>
      <c r="G56" s="66"/>
      <c r="H56" s="66"/>
      <c r="I56" s="76">
        <f t="shared" si="9"/>
        <v>350000</v>
      </c>
      <c r="J56" s="26"/>
      <c r="K56" s="27"/>
    </row>
    <row r="57" spans="1:11" ht="91.5" customHeight="1" x14ac:dyDescent="0.25">
      <c r="A57" s="8"/>
      <c r="B57" s="25" t="s">
        <v>50</v>
      </c>
      <c r="C57" s="22" t="s">
        <v>49</v>
      </c>
      <c r="D57" s="40">
        <v>5</v>
      </c>
      <c r="E57" s="23">
        <v>70000</v>
      </c>
      <c r="F57" s="45">
        <f>E57*D57</f>
        <v>350000</v>
      </c>
      <c r="G57" s="45"/>
      <c r="H57" s="45"/>
      <c r="I57" s="75">
        <f t="shared" si="9"/>
        <v>350000</v>
      </c>
      <c r="J57" s="26"/>
      <c r="K57" s="27"/>
    </row>
    <row r="58" spans="1:11" s="11" customFormat="1" ht="85.5" customHeight="1" x14ac:dyDescent="0.25">
      <c r="A58" s="61"/>
      <c r="B58" s="67" t="s">
        <v>51</v>
      </c>
      <c r="C58" s="63"/>
      <c r="D58" s="64"/>
      <c r="E58" s="65"/>
      <c r="F58" s="66">
        <f>F59</f>
        <v>376210</v>
      </c>
      <c r="G58" s="66"/>
      <c r="H58" s="66"/>
      <c r="I58" s="76">
        <f t="shared" si="9"/>
        <v>376210</v>
      </c>
      <c r="J58" s="26"/>
      <c r="K58" s="27"/>
    </row>
    <row r="59" spans="1:11" ht="79.5" customHeight="1" x14ac:dyDescent="0.25">
      <c r="A59" s="8"/>
      <c r="B59" s="25" t="s">
        <v>118</v>
      </c>
      <c r="C59" s="22" t="s">
        <v>18</v>
      </c>
      <c r="D59" s="40">
        <v>1</v>
      </c>
      <c r="E59" s="23">
        <v>376210</v>
      </c>
      <c r="F59" s="45">
        <f>E59*D59</f>
        <v>376210</v>
      </c>
      <c r="G59" s="45"/>
      <c r="H59" s="45"/>
      <c r="I59" s="75">
        <f t="shared" si="9"/>
        <v>376210</v>
      </c>
      <c r="J59" s="26"/>
      <c r="K59" s="27"/>
    </row>
    <row r="60" spans="1:11" s="11" customFormat="1" ht="45.75" customHeight="1" x14ac:dyDescent="0.25">
      <c r="A60" s="61"/>
      <c r="B60" s="67" t="s">
        <v>67</v>
      </c>
      <c r="C60" s="63"/>
      <c r="D60" s="64"/>
      <c r="E60" s="65"/>
      <c r="F60" s="66">
        <f>F61</f>
        <v>783702</v>
      </c>
      <c r="G60" s="66"/>
      <c r="H60" s="66"/>
      <c r="I60" s="76">
        <f t="shared" si="9"/>
        <v>783702</v>
      </c>
      <c r="J60" s="26"/>
      <c r="K60" s="27"/>
    </row>
    <row r="61" spans="1:11" ht="93" customHeight="1" x14ac:dyDescent="0.25">
      <c r="A61" s="94"/>
      <c r="B61" s="25" t="s">
        <v>119</v>
      </c>
      <c r="C61" s="46" t="s">
        <v>90</v>
      </c>
      <c r="D61" s="95">
        <v>54</v>
      </c>
      <c r="E61" s="96">
        <v>14513</v>
      </c>
      <c r="F61" s="97">
        <f>E61*D61</f>
        <v>783702</v>
      </c>
      <c r="G61" s="97"/>
      <c r="H61" s="97"/>
      <c r="I61" s="98">
        <f>F61</f>
        <v>783702</v>
      </c>
      <c r="J61" s="26"/>
      <c r="K61" s="27"/>
    </row>
    <row r="62" spans="1:11" ht="35.25" customHeight="1" x14ac:dyDescent="0.25">
      <c r="A62" s="61"/>
      <c r="B62" s="67" t="s">
        <v>66</v>
      </c>
      <c r="C62" s="63"/>
      <c r="D62" s="64"/>
      <c r="E62" s="65"/>
      <c r="F62" s="66">
        <f>F63+F64+F65+F66+F67</f>
        <v>2635000</v>
      </c>
      <c r="G62" s="66"/>
      <c r="H62" s="66"/>
      <c r="I62" s="66">
        <f t="shared" si="9"/>
        <v>2635000</v>
      </c>
      <c r="J62" s="26"/>
      <c r="K62" s="27"/>
    </row>
    <row r="63" spans="1:11" ht="43.5" customHeight="1" x14ac:dyDescent="0.25">
      <c r="A63" s="8"/>
      <c r="B63" s="25" t="s">
        <v>52</v>
      </c>
      <c r="C63" s="22" t="s">
        <v>26</v>
      </c>
      <c r="D63" s="40">
        <v>50</v>
      </c>
      <c r="E63" s="23">
        <v>1000</v>
      </c>
      <c r="F63" s="45">
        <f>E63*D63</f>
        <v>50000</v>
      </c>
      <c r="G63" s="45"/>
      <c r="H63" s="45"/>
      <c r="I63" s="75">
        <f t="shared" si="9"/>
        <v>50000</v>
      </c>
      <c r="J63" s="26"/>
      <c r="K63" s="27"/>
    </row>
    <row r="64" spans="1:11" ht="42" customHeight="1" x14ac:dyDescent="0.25">
      <c r="A64" s="8"/>
      <c r="B64" s="25" t="s">
        <v>54</v>
      </c>
      <c r="C64" s="22" t="s">
        <v>26</v>
      </c>
      <c r="D64" s="40">
        <v>50</v>
      </c>
      <c r="E64" s="23">
        <v>700</v>
      </c>
      <c r="F64" s="45">
        <f t="shared" ref="F64:F67" si="10">E64*D64</f>
        <v>35000</v>
      </c>
      <c r="G64" s="45"/>
      <c r="H64" s="45"/>
      <c r="I64" s="75">
        <f t="shared" ref="I64:I67" si="11">F64</f>
        <v>35000</v>
      </c>
      <c r="J64" s="26"/>
      <c r="K64" s="27"/>
    </row>
    <row r="65" spans="1:11" ht="34.5" customHeight="1" x14ac:dyDescent="0.25">
      <c r="A65" s="8"/>
      <c r="B65" s="24" t="s">
        <v>53</v>
      </c>
      <c r="C65" s="22" t="s">
        <v>26</v>
      </c>
      <c r="D65" s="40">
        <v>50</v>
      </c>
      <c r="E65" s="23">
        <v>500</v>
      </c>
      <c r="F65" s="45">
        <f t="shared" si="10"/>
        <v>25000</v>
      </c>
      <c r="G65" s="45"/>
      <c r="H65" s="45"/>
      <c r="I65" s="75">
        <f t="shared" si="11"/>
        <v>25000</v>
      </c>
      <c r="J65" s="26"/>
      <c r="K65" s="27"/>
    </row>
    <row r="66" spans="1:11" ht="31.5" x14ac:dyDescent="0.25">
      <c r="A66" s="8"/>
      <c r="B66" s="24" t="s">
        <v>103</v>
      </c>
      <c r="C66" s="22" t="s">
        <v>26</v>
      </c>
      <c r="D66" s="40">
        <v>1</v>
      </c>
      <c r="E66" s="23">
        <v>25000</v>
      </c>
      <c r="F66" s="45">
        <f t="shared" si="10"/>
        <v>25000</v>
      </c>
      <c r="G66" s="45"/>
      <c r="H66" s="45"/>
      <c r="I66" s="75">
        <f t="shared" si="11"/>
        <v>25000</v>
      </c>
      <c r="J66" s="26"/>
      <c r="K66" s="27"/>
    </row>
    <row r="67" spans="1:11" ht="31.5" x14ac:dyDescent="0.25">
      <c r="A67" s="8"/>
      <c r="B67" s="24" t="s">
        <v>95</v>
      </c>
      <c r="C67" s="22" t="s">
        <v>26</v>
      </c>
      <c r="D67" s="40">
        <v>500</v>
      </c>
      <c r="E67" s="23">
        <v>5000</v>
      </c>
      <c r="F67" s="45">
        <f t="shared" si="10"/>
        <v>2500000</v>
      </c>
      <c r="G67" s="45"/>
      <c r="H67" s="45"/>
      <c r="I67" s="75">
        <f t="shared" si="11"/>
        <v>2500000</v>
      </c>
      <c r="J67" s="26"/>
      <c r="K67" s="27"/>
    </row>
    <row r="68" spans="1:11" ht="20.25" customHeight="1" x14ac:dyDescent="0.25">
      <c r="A68" s="10"/>
      <c r="B68" s="7" t="s">
        <v>12</v>
      </c>
      <c r="C68" s="19"/>
      <c r="D68" s="39"/>
      <c r="E68" s="21"/>
      <c r="F68" s="44">
        <f>F11+F20+F29</f>
        <v>28147000</v>
      </c>
      <c r="G68" s="44"/>
      <c r="H68" s="44"/>
      <c r="I68" s="74">
        <f>I11+I20+I29</f>
        <v>28147000</v>
      </c>
      <c r="J68" s="26"/>
      <c r="K68" s="27"/>
    </row>
    <row r="69" spans="1:11" x14ac:dyDescent="0.25">
      <c r="A69" s="30"/>
      <c r="B69" s="31"/>
      <c r="C69" s="32"/>
      <c r="D69" s="41"/>
      <c r="E69" s="33"/>
      <c r="F69" s="34"/>
      <c r="G69" s="34"/>
      <c r="H69" s="34"/>
      <c r="I69" s="34"/>
      <c r="J69" s="26"/>
      <c r="K69" s="27"/>
    </row>
    <row r="70" spans="1:11" x14ac:dyDescent="0.25">
      <c r="B70" s="13"/>
      <c r="C70" s="11"/>
      <c r="D70" s="42"/>
      <c r="E70" s="11"/>
      <c r="F70" s="47"/>
      <c r="G70" s="11"/>
      <c r="H70" s="11"/>
      <c r="I70" s="77"/>
      <c r="J70" s="26"/>
      <c r="K70" s="27"/>
    </row>
    <row r="71" spans="1:11" ht="21" customHeight="1" x14ac:dyDescent="0.25">
      <c r="B71" s="14"/>
      <c r="C71" s="16"/>
      <c r="D71" s="43"/>
      <c r="E71" s="11"/>
      <c r="F71" s="48"/>
      <c r="G71" s="17"/>
      <c r="H71" s="17"/>
      <c r="I71" s="78"/>
    </row>
    <row r="72" spans="1:11" x14ac:dyDescent="0.25">
      <c r="B72" s="15" t="s">
        <v>74</v>
      </c>
      <c r="C72" s="16"/>
      <c r="D72" s="43"/>
      <c r="E72" s="11"/>
      <c r="F72" s="48"/>
      <c r="G72" s="17"/>
      <c r="H72" s="17"/>
      <c r="I72" s="78"/>
    </row>
    <row r="73" spans="1:11" ht="15.75" customHeight="1" x14ac:dyDescent="0.25">
      <c r="B73" s="12" t="s">
        <v>78</v>
      </c>
      <c r="C73" s="16"/>
      <c r="D73" s="43"/>
      <c r="E73" s="11"/>
      <c r="F73" s="48"/>
      <c r="G73" s="17"/>
      <c r="H73" s="17"/>
      <c r="I73" s="78"/>
    </row>
    <row r="74" spans="1:11" ht="15.75" customHeight="1" x14ac:dyDescent="0.25">
      <c r="B74" s="99" t="s">
        <v>21</v>
      </c>
      <c r="C74" s="68"/>
    </row>
    <row r="75" spans="1:11" x14ac:dyDescent="0.25">
      <c r="C75" s="69"/>
    </row>
    <row r="76" spans="1:11" x14ac:dyDescent="0.25">
      <c r="C76" s="69"/>
    </row>
    <row r="77" spans="1:11" ht="16.149999999999999" customHeight="1" x14ac:dyDescent="0.25">
      <c r="B77" s="15" t="s">
        <v>22</v>
      </c>
    </row>
    <row r="78" spans="1:11" x14ac:dyDescent="0.25">
      <c r="B78" s="14"/>
    </row>
    <row r="79" spans="1:11" ht="16.149999999999999" customHeight="1" x14ac:dyDescent="0.25">
      <c r="B79" s="15"/>
    </row>
    <row r="80" spans="1:11" x14ac:dyDescent="0.25">
      <c r="B80" s="15"/>
    </row>
    <row r="81" spans="2:2" x14ac:dyDescent="0.25">
      <c r="B81" s="15"/>
    </row>
    <row r="82" spans="2:2" x14ac:dyDescent="0.25">
      <c r="B82" s="1"/>
    </row>
    <row r="83" spans="2:2" x14ac:dyDescent="0.25">
      <c r="B83" s="15"/>
    </row>
    <row r="84" spans="2:2" x14ac:dyDescent="0.25">
      <c r="B84" s="15"/>
    </row>
    <row r="85" spans="2:2" x14ac:dyDescent="0.25">
      <c r="B85" s="15"/>
    </row>
    <row r="86" spans="2:2" x14ac:dyDescent="0.25">
      <c r="B86" s="15"/>
    </row>
    <row r="87" spans="2:2" x14ac:dyDescent="0.25">
      <c r="B87" s="15"/>
    </row>
    <row r="88" spans="2:2" x14ac:dyDescent="0.25">
      <c r="B88" s="15"/>
    </row>
    <row r="89" spans="2:2" x14ac:dyDescent="0.25">
      <c r="B89" s="15"/>
    </row>
    <row r="90" spans="2:2" x14ac:dyDescent="0.25">
      <c r="B90" s="15"/>
    </row>
    <row r="91" spans="2:2" x14ac:dyDescent="0.25">
      <c r="B91" s="18"/>
    </row>
    <row r="92" spans="2:2" x14ac:dyDescent="0.25">
      <c r="B92" s="15"/>
    </row>
    <row r="93" spans="2:2" x14ac:dyDescent="0.25">
      <c r="B93" s="15"/>
    </row>
    <row r="94" spans="2:2" x14ac:dyDescent="0.25">
      <c r="B94" s="15"/>
    </row>
    <row r="95" spans="2:2" x14ac:dyDescent="0.25">
      <c r="B95" s="15"/>
    </row>
    <row r="96" spans="2:2" x14ac:dyDescent="0.25">
      <c r="B96" s="15"/>
    </row>
    <row r="97" spans="2:2" x14ac:dyDescent="0.25">
      <c r="B97" s="15"/>
    </row>
    <row r="98" spans="2:2" x14ac:dyDescent="0.25">
      <c r="B98" s="15"/>
    </row>
    <row r="99" spans="2:2" x14ac:dyDescent="0.25">
      <c r="B99" s="15"/>
    </row>
    <row r="100" spans="2:2" x14ac:dyDescent="0.25">
      <c r="B100" s="15"/>
    </row>
    <row r="101" spans="2:2" x14ac:dyDescent="0.25">
      <c r="B101" s="15"/>
    </row>
  </sheetData>
  <mergeCells count="13">
    <mergeCell ref="G1:I1"/>
    <mergeCell ref="A3:I3"/>
    <mergeCell ref="A9:A10"/>
    <mergeCell ref="B9:B10"/>
    <mergeCell ref="C9:C10"/>
    <mergeCell ref="D9:D10"/>
    <mergeCell ref="E9:E10"/>
    <mergeCell ref="F9:F10"/>
    <mergeCell ref="G9:I9"/>
    <mergeCell ref="A5:I5"/>
    <mergeCell ref="A6:I6"/>
    <mergeCell ref="A7:XFD7"/>
    <mergeCell ref="A4:XFD4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1"/>
  <sheetViews>
    <sheetView topLeftCell="A61" zoomScale="70" zoomScaleNormal="70" workbookViewId="0">
      <selection activeCell="E19" sqref="E19"/>
    </sheetView>
  </sheetViews>
  <sheetFormatPr defaultColWidth="9.140625" defaultRowHeight="15.75" x14ac:dyDescent="0.25"/>
  <cols>
    <col min="1" max="1" width="5.28515625" style="83" customWidth="1"/>
    <col min="2" max="2" width="51.5703125" style="12" customWidth="1"/>
    <col min="3" max="3" width="16.28515625" style="6" customWidth="1"/>
    <col min="4" max="4" width="12.85546875" style="38" customWidth="1"/>
    <col min="5" max="5" width="16.7109375" style="6" customWidth="1"/>
    <col min="6" max="6" width="19.28515625" style="6" customWidth="1"/>
    <col min="7" max="7" width="21.28515625" style="6" customWidth="1"/>
    <col min="8" max="8" width="21" style="6" customWidth="1"/>
    <col min="9" max="9" width="19.85546875" style="71" customWidth="1"/>
    <col min="10" max="10" width="0.42578125" style="6" customWidth="1"/>
    <col min="11" max="11" width="7.5703125" style="6" hidden="1" customWidth="1"/>
    <col min="12" max="12" width="0.7109375" style="6" customWidth="1"/>
    <col min="13" max="16384" width="9.140625" style="6"/>
  </cols>
  <sheetData>
    <row r="1" spans="1:11" ht="58.5" customHeight="1" x14ac:dyDescent="0.25">
      <c r="A1" s="4"/>
      <c r="B1" s="4"/>
      <c r="C1" s="4"/>
      <c r="D1" s="36"/>
      <c r="E1" s="4"/>
      <c r="F1" s="4"/>
      <c r="G1" s="109"/>
      <c r="H1" s="109"/>
      <c r="I1" s="109"/>
    </row>
    <row r="2" spans="1:11" ht="12" customHeight="1" x14ac:dyDescent="0.25">
      <c r="A2" s="2"/>
      <c r="B2" s="81"/>
      <c r="C2" s="3"/>
      <c r="D2" s="37"/>
      <c r="E2" s="3"/>
      <c r="F2" s="3"/>
      <c r="G2" s="3"/>
      <c r="H2" s="3"/>
      <c r="I2" s="70"/>
    </row>
    <row r="3" spans="1:11" ht="15.75" customHeight="1" x14ac:dyDescent="0.25">
      <c r="A3" s="110" t="s">
        <v>17</v>
      </c>
      <c r="B3" s="110"/>
      <c r="C3" s="110"/>
      <c r="D3" s="110"/>
      <c r="E3" s="110"/>
      <c r="F3" s="110"/>
      <c r="G3" s="110"/>
      <c r="H3" s="110"/>
      <c r="I3" s="110"/>
    </row>
    <row r="4" spans="1:11" s="118" customFormat="1" ht="12.75" customHeight="1" x14ac:dyDescent="0.25"/>
    <row r="5" spans="1:11" x14ac:dyDescent="0.25">
      <c r="A5" s="115" t="s">
        <v>75</v>
      </c>
      <c r="B5" s="116"/>
      <c r="C5" s="116"/>
      <c r="D5" s="116"/>
      <c r="E5" s="116"/>
      <c r="F5" s="116"/>
      <c r="G5" s="116"/>
      <c r="H5" s="116"/>
      <c r="I5" s="116"/>
    </row>
    <row r="6" spans="1:11" x14ac:dyDescent="0.25">
      <c r="A6" s="115" t="s">
        <v>73</v>
      </c>
      <c r="B6" s="116"/>
      <c r="C6" s="116"/>
      <c r="D6" s="116"/>
      <c r="E6" s="116"/>
      <c r="F6" s="116"/>
      <c r="G6" s="116"/>
      <c r="H6" s="116"/>
      <c r="I6" s="116"/>
    </row>
    <row r="7" spans="1:11" s="117" customFormat="1" x14ac:dyDescent="0.25">
      <c r="A7" s="117" t="s">
        <v>72</v>
      </c>
    </row>
    <row r="8" spans="1:11" x14ac:dyDescent="0.25">
      <c r="A8" s="82"/>
      <c r="B8" s="49"/>
      <c r="F8" s="26"/>
    </row>
    <row r="9" spans="1:11" x14ac:dyDescent="0.25">
      <c r="A9" s="111" t="s">
        <v>0</v>
      </c>
      <c r="B9" s="112" t="s">
        <v>1</v>
      </c>
      <c r="C9" s="113" t="s">
        <v>2</v>
      </c>
      <c r="D9" s="114" t="s">
        <v>3</v>
      </c>
      <c r="E9" s="113" t="s">
        <v>4</v>
      </c>
      <c r="F9" s="113" t="s">
        <v>5</v>
      </c>
      <c r="G9" s="111" t="s">
        <v>6</v>
      </c>
      <c r="H9" s="111"/>
      <c r="I9" s="111"/>
    </row>
    <row r="10" spans="1:11" ht="47.25" x14ac:dyDescent="0.25">
      <c r="A10" s="111"/>
      <c r="B10" s="113"/>
      <c r="C10" s="113"/>
      <c r="D10" s="114"/>
      <c r="E10" s="113"/>
      <c r="F10" s="113"/>
      <c r="G10" s="80" t="s">
        <v>7</v>
      </c>
      <c r="H10" s="80" t="s">
        <v>8</v>
      </c>
      <c r="I10" s="72" t="s">
        <v>9</v>
      </c>
      <c r="J10" s="6" t="s">
        <v>23</v>
      </c>
    </row>
    <row r="11" spans="1:11" x14ac:dyDescent="0.25">
      <c r="A11" s="50">
        <v>1</v>
      </c>
      <c r="B11" s="51" t="s">
        <v>13</v>
      </c>
      <c r="C11" s="52"/>
      <c r="D11" s="53"/>
      <c r="E11" s="54"/>
      <c r="F11" s="55">
        <f>F12+F16+F17+F18</f>
        <v>5688864</v>
      </c>
      <c r="G11" s="55">
        <f t="shared" ref="G11:I11" si="0">G12+G16+G17+G18</f>
        <v>0</v>
      </c>
      <c r="H11" s="55">
        <f t="shared" si="0"/>
        <v>0</v>
      </c>
      <c r="I11" s="55">
        <f t="shared" si="0"/>
        <v>5688864</v>
      </c>
    </row>
    <row r="12" spans="1:11" x14ac:dyDescent="0.25">
      <c r="A12" s="8"/>
      <c r="B12" s="7" t="s">
        <v>20</v>
      </c>
      <c r="C12" s="9"/>
      <c r="D12" s="39"/>
      <c r="E12" s="21"/>
      <c r="F12" s="44">
        <f>SUM(F13:F15)</f>
        <v>5040000</v>
      </c>
      <c r="G12" s="44">
        <f t="shared" ref="G12:I12" si="1">SUM(G13:G15)</f>
        <v>0</v>
      </c>
      <c r="H12" s="44">
        <f t="shared" si="1"/>
        <v>0</v>
      </c>
      <c r="I12" s="44">
        <f t="shared" si="1"/>
        <v>5040000</v>
      </c>
    </row>
    <row r="13" spans="1:11" x14ac:dyDescent="0.25">
      <c r="A13" s="8"/>
      <c r="B13" s="24" t="s">
        <v>16</v>
      </c>
      <c r="C13" s="22" t="s">
        <v>19</v>
      </c>
      <c r="D13" s="40">
        <v>12</v>
      </c>
      <c r="E13" s="23">
        <v>160000</v>
      </c>
      <c r="F13" s="45">
        <f>D13*E13</f>
        <v>1920000</v>
      </c>
      <c r="G13" s="45"/>
      <c r="H13" s="45"/>
      <c r="I13" s="75">
        <f t="shared" ref="I13:I18" si="2">F13</f>
        <v>1920000</v>
      </c>
      <c r="J13" s="26"/>
    </row>
    <row r="14" spans="1:11" x14ac:dyDescent="0.25">
      <c r="A14" s="8"/>
      <c r="B14" s="24" t="s">
        <v>15</v>
      </c>
      <c r="C14" s="22" t="s">
        <v>19</v>
      </c>
      <c r="D14" s="40">
        <v>12</v>
      </c>
      <c r="E14" s="23">
        <v>160000</v>
      </c>
      <c r="F14" s="45">
        <f>E14*D14</f>
        <v>1920000</v>
      </c>
      <c r="G14" s="45"/>
      <c r="H14" s="45"/>
      <c r="I14" s="75">
        <f t="shared" si="2"/>
        <v>1920000</v>
      </c>
      <c r="J14" s="26"/>
    </row>
    <row r="15" spans="1:11" x14ac:dyDescent="0.25">
      <c r="A15" s="8"/>
      <c r="B15" s="24" t="s">
        <v>79</v>
      </c>
      <c r="C15" s="22" t="s">
        <v>19</v>
      </c>
      <c r="D15" s="40">
        <v>12</v>
      </c>
      <c r="E15" s="23">
        <v>100000</v>
      </c>
      <c r="F15" s="45">
        <f t="shared" ref="F15" si="3">D15*E15</f>
        <v>1200000</v>
      </c>
      <c r="G15" s="45"/>
      <c r="H15" s="45"/>
      <c r="I15" s="75">
        <f t="shared" si="2"/>
        <v>1200000</v>
      </c>
      <c r="J15" s="26"/>
    </row>
    <row r="16" spans="1:11" x14ac:dyDescent="0.25">
      <c r="A16" s="8"/>
      <c r="B16" s="7" t="s">
        <v>10</v>
      </c>
      <c r="C16" s="79" t="s">
        <v>19</v>
      </c>
      <c r="D16" s="39">
        <v>12</v>
      </c>
      <c r="E16" s="28">
        <v>35112</v>
      </c>
      <c r="F16" s="44">
        <f>E16*D16</f>
        <v>421344</v>
      </c>
      <c r="G16" s="44"/>
      <c r="H16" s="44"/>
      <c r="I16" s="74">
        <f t="shared" si="2"/>
        <v>421344</v>
      </c>
      <c r="J16" s="26"/>
      <c r="K16" s="27"/>
    </row>
    <row r="17" spans="1:11" ht="32.25" customHeight="1" x14ac:dyDescent="0.25">
      <c r="A17" s="8"/>
      <c r="B17" s="35" t="s">
        <v>25</v>
      </c>
      <c r="C17" s="79" t="s">
        <v>19</v>
      </c>
      <c r="D17" s="39">
        <v>12</v>
      </c>
      <c r="E17" s="28">
        <v>12600</v>
      </c>
      <c r="F17" s="44">
        <f>E17*D17</f>
        <v>151200</v>
      </c>
      <c r="G17" s="44"/>
      <c r="H17" s="44"/>
      <c r="I17" s="74">
        <f t="shared" si="2"/>
        <v>151200</v>
      </c>
      <c r="J17" s="26"/>
      <c r="K17" s="27"/>
    </row>
    <row r="18" spans="1:11" x14ac:dyDescent="0.25">
      <c r="A18" s="8"/>
      <c r="B18" s="7" t="s">
        <v>11</v>
      </c>
      <c r="C18" s="79" t="s">
        <v>19</v>
      </c>
      <c r="D18" s="39">
        <v>12</v>
      </c>
      <c r="E18" s="21">
        <v>6360</v>
      </c>
      <c r="F18" s="44">
        <f>E18*D18</f>
        <v>76320</v>
      </c>
      <c r="G18" s="44"/>
      <c r="H18" s="44"/>
      <c r="I18" s="74">
        <f t="shared" si="2"/>
        <v>76320</v>
      </c>
      <c r="J18" s="26"/>
      <c r="K18" s="27"/>
    </row>
    <row r="19" spans="1:11" ht="45.75" customHeight="1" x14ac:dyDescent="0.25">
      <c r="A19" s="50">
        <v>2</v>
      </c>
      <c r="B19" s="51" t="s">
        <v>24</v>
      </c>
      <c r="C19" s="56"/>
      <c r="D19" s="57"/>
      <c r="E19" s="58"/>
      <c r="F19" s="55">
        <f>SUM(F20:F27)</f>
        <v>1396656</v>
      </c>
      <c r="G19" s="59"/>
      <c r="H19" s="59"/>
      <c r="I19" s="73">
        <f>F19</f>
        <v>1396656</v>
      </c>
      <c r="J19" s="26"/>
      <c r="K19" s="27" t="s">
        <v>23</v>
      </c>
    </row>
    <row r="20" spans="1:11" ht="25.5" customHeight="1" x14ac:dyDescent="0.25">
      <c r="A20" s="22"/>
      <c r="B20" s="25" t="s">
        <v>98</v>
      </c>
      <c r="C20" s="46" t="s">
        <v>26</v>
      </c>
      <c r="D20" s="95">
        <v>1</v>
      </c>
      <c r="E20" s="96">
        <v>306000</v>
      </c>
      <c r="F20" s="97">
        <f t="shared" ref="F20:F27" si="4">E20*D20</f>
        <v>306000</v>
      </c>
      <c r="G20" s="97"/>
      <c r="H20" s="97"/>
      <c r="I20" s="98">
        <f t="shared" ref="I20:I27" si="5">F20</f>
        <v>306000</v>
      </c>
      <c r="J20" s="26"/>
      <c r="K20" s="27"/>
    </row>
    <row r="21" spans="1:11" ht="25.5" customHeight="1" x14ac:dyDescent="0.25">
      <c r="A21" s="22"/>
      <c r="B21" s="25" t="s">
        <v>111</v>
      </c>
      <c r="C21" s="46" t="s">
        <v>26</v>
      </c>
      <c r="D21" s="95">
        <v>2</v>
      </c>
      <c r="E21" s="96">
        <v>45328</v>
      </c>
      <c r="F21" s="97">
        <f t="shared" si="4"/>
        <v>90656</v>
      </c>
      <c r="G21" s="97"/>
      <c r="H21" s="97"/>
      <c r="I21" s="98">
        <f t="shared" si="5"/>
        <v>90656</v>
      </c>
      <c r="J21" s="26"/>
      <c r="K21" s="27"/>
    </row>
    <row r="22" spans="1:11" ht="25.5" customHeight="1" x14ac:dyDescent="0.25">
      <c r="A22" s="22"/>
      <c r="B22" s="25" t="s">
        <v>110</v>
      </c>
      <c r="C22" s="46" t="s">
        <v>26</v>
      </c>
      <c r="D22" s="95">
        <v>1</v>
      </c>
      <c r="E22" s="96">
        <v>110000</v>
      </c>
      <c r="F22" s="97">
        <f t="shared" si="4"/>
        <v>110000</v>
      </c>
      <c r="G22" s="97"/>
      <c r="H22" s="97"/>
      <c r="I22" s="98">
        <f t="shared" si="5"/>
        <v>110000</v>
      </c>
      <c r="J22" s="26"/>
      <c r="K22" s="27"/>
    </row>
    <row r="23" spans="1:11" ht="25.5" customHeight="1" x14ac:dyDescent="0.25">
      <c r="A23" s="22"/>
      <c r="B23" s="25" t="s">
        <v>96</v>
      </c>
      <c r="C23" s="46" t="s">
        <v>26</v>
      </c>
      <c r="D23" s="95">
        <v>1</v>
      </c>
      <c r="E23" s="96">
        <v>250000</v>
      </c>
      <c r="F23" s="97">
        <f t="shared" si="4"/>
        <v>250000</v>
      </c>
      <c r="G23" s="97"/>
      <c r="H23" s="97"/>
      <c r="I23" s="98">
        <f t="shared" si="5"/>
        <v>250000</v>
      </c>
      <c r="J23" s="26"/>
      <c r="K23" s="27"/>
    </row>
    <row r="24" spans="1:11" ht="25.5" customHeight="1" x14ac:dyDescent="0.25">
      <c r="A24" s="22"/>
      <c r="B24" s="25" t="s">
        <v>57</v>
      </c>
      <c r="C24" s="46" t="s">
        <v>26</v>
      </c>
      <c r="D24" s="95">
        <v>1</v>
      </c>
      <c r="E24" s="96">
        <v>260000</v>
      </c>
      <c r="F24" s="97">
        <f t="shared" si="4"/>
        <v>260000</v>
      </c>
      <c r="G24" s="97"/>
      <c r="H24" s="97"/>
      <c r="I24" s="98">
        <f t="shared" si="5"/>
        <v>260000</v>
      </c>
      <c r="J24" s="26"/>
      <c r="K24" s="27"/>
    </row>
    <row r="25" spans="1:11" ht="25.5" customHeight="1" x14ac:dyDescent="0.25">
      <c r="A25" s="22"/>
      <c r="B25" s="25" t="s">
        <v>58</v>
      </c>
      <c r="C25" s="46" t="s">
        <v>26</v>
      </c>
      <c r="D25" s="95">
        <v>1</v>
      </c>
      <c r="E25" s="96">
        <v>60000</v>
      </c>
      <c r="F25" s="97">
        <f t="shared" si="4"/>
        <v>60000</v>
      </c>
      <c r="G25" s="97"/>
      <c r="H25" s="97"/>
      <c r="I25" s="98">
        <f t="shared" si="5"/>
        <v>60000</v>
      </c>
      <c r="J25" s="26"/>
      <c r="K25" s="27"/>
    </row>
    <row r="26" spans="1:11" ht="21.75" customHeight="1" x14ac:dyDescent="0.25">
      <c r="A26" s="22"/>
      <c r="B26" s="25" t="s">
        <v>99</v>
      </c>
      <c r="C26" s="46" t="s">
        <v>26</v>
      </c>
      <c r="D26" s="95">
        <v>2</v>
      </c>
      <c r="E26" s="96">
        <v>60000</v>
      </c>
      <c r="F26" s="97">
        <f t="shared" si="4"/>
        <v>120000</v>
      </c>
      <c r="G26" s="97"/>
      <c r="H26" s="97"/>
      <c r="I26" s="98">
        <f t="shared" si="5"/>
        <v>120000</v>
      </c>
      <c r="J26" s="26"/>
      <c r="K26" s="27"/>
    </row>
    <row r="27" spans="1:11" ht="21.75" customHeight="1" x14ac:dyDescent="0.25">
      <c r="A27" s="22"/>
      <c r="B27" s="25" t="s">
        <v>100</v>
      </c>
      <c r="C27" s="46" t="s">
        <v>26</v>
      </c>
      <c r="D27" s="95">
        <v>10</v>
      </c>
      <c r="E27" s="96">
        <v>20000</v>
      </c>
      <c r="F27" s="97">
        <f t="shared" si="4"/>
        <v>200000</v>
      </c>
      <c r="G27" s="97"/>
      <c r="H27" s="97"/>
      <c r="I27" s="98">
        <f t="shared" si="5"/>
        <v>200000</v>
      </c>
      <c r="J27" s="26"/>
      <c r="K27" s="27"/>
    </row>
    <row r="28" spans="1:11" x14ac:dyDescent="0.25">
      <c r="A28" s="50">
        <v>3</v>
      </c>
      <c r="B28" s="60" t="s">
        <v>14</v>
      </c>
      <c r="C28" s="56"/>
      <c r="D28" s="57"/>
      <c r="E28" s="58"/>
      <c r="F28" s="55">
        <f>F34+F44+F50+F53+F56+F58+F62+F60+F30+F32</f>
        <v>21061480</v>
      </c>
      <c r="G28" s="55">
        <f t="shared" ref="G28:K28" si="6">G34+G44+G50+G53+G56+G58+G62+G60+G30+G32</f>
        <v>0</v>
      </c>
      <c r="H28" s="55">
        <f t="shared" si="6"/>
        <v>0</v>
      </c>
      <c r="I28" s="55">
        <f t="shared" si="6"/>
        <v>21061480</v>
      </c>
      <c r="J28" s="55">
        <f t="shared" si="6"/>
        <v>0</v>
      </c>
      <c r="K28" s="55">
        <f t="shared" si="6"/>
        <v>0</v>
      </c>
    </row>
    <row r="29" spans="1:11" x14ac:dyDescent="0.25">
      <c r="A29" s="103"/>
      <c r="B29" s="104" t="s">
        <v>108</v>
      </c>
      <c r="C29" s="105"/>
      <c r="D29" s="106"/>
      <c r="E29" s="107"/>
      <c r="F29" s="108"/>
      <c r="G29" s="108"/>
      <c r="H29" s="108"/>
      <c r="I29" s="108"/>
      <c r="J29" s="26"/>
      <c r="K29" s="27"/>
    </row>
    <row r="30" spans="1:11" ht="47.25" x14ac:dyDescent="0.25">
      <c r="A30" s="101"/>
      <c r="B30" s="49" t="s">
        <v>105</v>
      </c>
      <c r="C30" s="46"/>
      <c r="D30" s="95"/>
      <c r="E30" s="96"/>
      <c r="F30" s="102">
        <f>F33</f>
        <v>1200000</v>
      </c>
      <c r="G30" s="102"/>
      <c r="H30" s="102"/>
      <c r="I30" s="102">
        <f>F30</f>
        <v>1200000</v>
      </c>
      <c r="J30" s="26"/>
      <c r="K30" s="27"/>
    </row>
    <row r="31" spans="1:11" ht="31.5" x14ac:dyDescent="0.25">
      <c r="A31" s="101"/>
      <c r="B31" s="49" t="s">
        <v>106</v>
      </c>
      <c r="C31" s="46"/>
      <c r="D31" s="95"/>
      <c r="E31" s="96"/>
      <c r="F31" s="102"/>
      <c r="G31" s="102"/>
      <c r="H31" s="102"/>
      <c r="I31" s="102"/>
      <c r="J31" s="26"/>
      <c r="K31" s="27"/>
    </row>
    <row r="32" spans="1:11" x14ac:dyDescent="0.25">
      <c r="A32" s="101"/>
      <c r="B32" s="119" t="s">
        <v>121</v>
      </c>
      <c r="C32" s="46" t="s">
        <v>19</v>
      </c>
      <c r="D32" s="95">
        <v>12</v>
      </c>
      <c r="E32" s="96">
        <v>110000</v>
      </c>
      <c r="F32" s="45">
        <f>D32*E32</f>
        <v>1320000</v>
      </c>
      <c r="G32" s="45"/>
      <c r="H32" s="45"/>
      <c r="I32" s="75">
        <f>F32</f>
        <v>1320000</v>
      </c>
      <c r="J32" s="26"/>
      <c r="K32" s="27"/>
    </row>
    <row r="33" spans="1:11" ht="31.5" x14ac:dyDescent="0.25">
      <c r="A33" s="101"/>
      <c r="B33" s="49" t="s">
        <v>109</v>
      </c>
      <c r="C33" s="46" t="s">
        <v>19</v>
      </c>
      <c r="D33" s="95">
        <v>12</v>
      </c>
      <c r="E33" s="96">
        <v>100000</v>
      </c>
      <c r="F33" s="102">
        <f>E33*D33</f>
        <v>1200000</v>
      </c>
      <c r="G33" s="102"/>
      <c r="H33" s="102"/>
      <c r="I33" s="102">
        <f>F33</f>
        <v>1200000</v>
      </c>
      <c r="J33" s="26"/>
      <c r="K33" s="27"/>
    </row>
    <row r="34" spans="1:11" s="11" customFormat="1" ht="126" customHeight="1" x14ac:dyDescent="0.25">
      <c r="A34" s="61"/>
      <c r="B34" s="62" t="s">
        <v>28</v>
      </c>
      <c r="C34" s="63"/>
      <c r="D34" s="64"/>
      <c r="E34" s="65"/>
      <c r="F34" s="66">
        <f>F36+F37+F38+F39+F40+F41+F42+F43</f>
        <v>1050000</v>
      </c>
      <c r="G34" s="66"/>
      <c r="H34" s="66"/>
      <c r="I34" s="76">
        <f>F34</f>
        <v>1050000</v>
      </c>
      <c r="J34" s="26"/>
      <c r="K34" s="27"/>
    </row>
    <row r="35" spans="1:11" s="11" customFormat="1" ht="90" customHeight="1" x14ac:dyDescent="0.25">
      <c r="A35" s="85"/>
      <c r="B35" s="86" t="s">
        <v>59</v>
      </c>
      <c r="C35" s="87"/>
      <c r="D35" s="88"/>
      <c r="E35" s="89"/>
      <c r="F35" s="90"/>
      <c r="G35" s="91"/>
      <c r="H35" s="91"/>
      <c r="I35" s="92"/>
      <c r="J35" s="26"/>
      <c r="K35" s="27"/>
    </row>
    <row r="36" spans="1:11" s="11" customFormat="1" ht="41.25" customHeight="1" x14ac:dyDescent="0.25">
      <c r="A36" s="8"/>
      <c r="B36" s="84" t="s">
        <v>30</v>
      </c>
      <c r="C36" s="22" t="s">
        <v>31</v>
      </c>
      <c r="D36" s="40">
        <v>34</v>
      </c>
      <c r="E36" s="23">
        <v>1500</v>
      </c>
      <c r="F36" s="45">
        <f>E36*D36</f>
        <v>51000</v>
      </c>
      <c r="G36" s="44"/>
      <c r="H36" s="44"/>
      <c r="I36" s="75">
        <f>F36</f>
        <v>51000</v>
      </c>
      <c r="J36" s="26"/>
      <c r="K36" s="27"/>
    </row>
    <row r="37" spans="1:11" s="11" customFormat="1" ht="40.5" customHeight="1" x14ac:dyDescent="0.25">
      <c r="A37" s="8"/>
      <c r="B37" s="84" t="s">
        <v>32</v>
      </c>
      <c r="C37" s="22" t="s">
        <v>33</v>
      </c>
      <c r="D37" s="40">
        <v>34</v>
      </c>
      <c r="E37" s="23">
        <v>2500</v>
      </c>
      <c r="F37" s="45">
        <f t="shared" ref="F37:F43" si="7">E37*D37</f>
        <v>85000</v>
      </c>
      <c r="G37" s="44"/>
      <c r="H37" s="44"/>
      <c r="I37" s="75">
        <f t="shared" ref="I37:I43" si="8">F37</f>
        <v>85000</v>
      </c>
      <c r="J37" s="26"/>
      <c r="K37" s="27"/>
    </row>
    <row r="38" spans="1:11" s="11" customFormat="1" ht="37.5" customHeight="1" x14ac:dyDescent="0.25">
      <c r="A38" s="8"/>
      <c r="B38" s="84" t="s">
        <v>115</v>
      </c>
      <c r="C38" s="22" t="s">
        <v>34</v>
      </c>
      <c r="D38" s="40">
        <v>34</v>
      </c>
      <c r="E38" s="23">
        <v>2000</v>
      </c>
      <c r="F38" s="45">
        <f t="shared" si="7"/>
        <v>68000</v>
      </c>
      <c r="G38" s="44"/>
      <c r="H38" s="44"/>
      <c r="I38" s="75">
        <f t="shared" si="8"/>
        <v>68000</v>
      </c>
      <c r="J38" s="26"/>
      <c r="K38" s="27"/>
    </row>
    <row r="39" spans="1:11" s="11" customFormat="1" ht="37.5" customHeight="1" x14ac:dyDescent="0.25">
      <c r="A39" s="8"/>
      <c r="B39" s="84" t="s">
        <v>112</v>
      </c>
      <c r="C39" s="93" t="s">
        <v>35</v>
      </c>
      <c r="D39" s="40">
        <v>32</v>
      </c>
      <c r="E39" s="23">
        <v>10000</v>
      </c>
      <c r="F39" s="45">
        <f t="shared" si="7"/>
        <v>320000</v>
      </c>
      <c r="G39" s="44"/>
      <c r="H39" s="44"/>
      <c r="I39" s="75">
        <f t="shared" si="8"/>
        <v>320000</v>
      </c>
      <c r="J39" s="26"/>
      <c r="K39" s="27"/>
    </row>
    <row r="40" spans="1:11" s="11" customFormat="1" ht="26.25" customHeight="1" x14ac:dyDescent="0.25">
      <c r="A40" s="8"/>
      <c r="B40" s="84" t="s">
        <v>116</v>
      </c>
      <c r="C40" s="93" t="s">
        <v>36</v>
      </c>
      <c r="D40" s="40">
        <v>32</v>
      </c>
      <c r="E40" s="23">
        <v>8000</v>
      </c>
      <c r="F40" s="45">
        <f t="shared" si="7"/>
        <v>256000</v>
      </c>
      <c r="G40" s="44"/>
      <c r="H40" s="44"/>
      <c r="I40" s="75">
        <f t="shared" si="8"/>
        <v>256000</v>
      </c>
      <c r="J40" s="26"/>
      <c r="K40" s="27"/>
    </row>
    <row r="41" spans="1:11" s="11" customFormat="1" ht="26.25" customHeight="1" x14ac:dyDescent="0.25">
      <c r="A41" s="8"/>
      <c r="B41" s="84" t="s">
        <v>37</v>
      </c>
      <c r="C41" s="93" t="s">
        <v>38</v>
      </c>
      <c r="D41" s="40">
        <v>2</v>
      </c>
      <c r="E41" s="23">
        <v>50000</v>
      </c>
      <c r="F41" s="45">
        <f t="shared" si="7"/>
        <v>100000</v>
      </c>
      <c r="G41" s="44"/>
      <c r="H41" s="44"/>
      <c r="I41" s="75">
        <f t="shared" si="8"/>
        <v>100000</v>
      </c>
      <c r="J41" s="26"/>
      <c r="K41" s="27"/>
    </row>
    <row r="42" spans="1:11" s="11" customFormat="1" ht="26.25" customHeight="1" x14ac:dyDescent="0.25">
      <c r="A42" s="8"/>
      <c r="B42" s="84" t="s">
        <v>39</v>
      </c>
      <c r="C42" s="93" t="s">
        <v>26</v>
      </c>
      <c r="D42" s="40">
        <v>20</v>
      </c>
      <c r="E42" s="23">
        <v>7500</v>
      </c>
      <c r="F42" s="45">
        <f t="shared" si="7"/>
        <v>150000</v>
      </c>
      <c r="G42" s="44"/>
      <c r="H42" s="44"/>
      <c r="I42" s="75">
        <f t="shared" si="8"/>
        <v>150000</v>
      </c>
      <c r="J42" s="26"/>
      <c r="K42" s="27"/>
    </row>
    <row r="43" spans="1:11" s="11" customFormat="1" ht="26.25" customHeight="1" x14ac:dyDescent="0.25">
      <c r="A43" s="8"/>
      <c r="B43" s="84" t="s">
        <v>40</v>
      </c>
      <c r="C43" s="93" t="s">
        <v>26</v>
      </c>
      <c r="D43" s="40">
        <v>20</v>
      </c>
      <c r="E43" s="23">
        <v>1000</v>
      </c>
      <c r="F43" s="45">
        <f t="shared" si="7"/>
        <v>20000</v>
      </c>
      <c r="G43" s="44"/>
      <c r="H43" s="44"/>
      <c r="I43" s="75">
        <f t="shared" si="8"/>
        <v>20000</v>
      </c>
      <c r="J43" s="26"/>
      <c r="K43" s="27"/>
    </row>
    <row r="44" spans="1:11" s="11" customFormat="1" ht="93" customHeight="1" x14ac:dyDescent="0.25">
      <c r="A44" s="61"/>
      <c r="B44" s="67" t="s">
        <v>60</v>
      </c>
      <c r="C44" s="63"/>
      <c r="D44" s="64"/>
      <c r="E44" s="65"/>
      <c r="F44" s="66">
        <f>F45+F49</f>
        <v>1667200</v>
      </c>
      <c r="G44" s="66"/>
      <c r="H44" s="66"/>
      <c r="I44" s="76">
        <f>F44</f>
        <v>1667200</v>
      </c>
      <c r="J44" s="26"/>
      <c r="K44" s="27"/>
    </row>
    <row r="45" spans="1:11" ht="60" customHeight="1" x14ac:dyDescent="0.25">
      <c r="A45" s="8"/>
      <c r="B45" s="49" t="s">
        <v>91</v>
      </c>
      <c r="C45" s="46"/>
      <c r="D45" s="40"/>
      <c r="E45" s="23"/>
      <c r="F45" s="45">
        <f>F46+F47+F48</f>
        <v>1600000</v>
      </c>
      <c r="G45" s="45"/>
      <c r="H45" s="45"/>
      <c r="I45" s="75">
        <f t="shared" ref="I45:I67" si="9">F45</f>
        <v>1600000</v>
      </c>
      <c r="J45" s="26"/>
      <c r="K45" s="27"/>
    </row>
    <row r="46" spans="1:11" ht="56.25" customHeight="1" x14ac:dyDescent="0.25">
      <c r="A46" s="8"/>
      <c r="B46" s="100" t="s">
        <v>84</v>
      </c>
      <c r="C46" s="46" t="s">
        <v>18</v>
      </c>
      <c r="D46" s="40">
        <v>1</v>
      </c>
      <c r="E46" s="23">
        <v>300000</v>
      </c>
      <c r="F46" s="45">
        <f>E46*D46</f>
        <v>300000</v>
      </c>
      <c r="G46" s="45"/>
      <c r="H46" s="45"/>
      <c r="I46" s="75">
        <f>F46</f>
        <v>300000</v>
      </c>
      <c r="J46" s="26"/>
      <c r="K46" s="27"/>
    </row>
    <row r="47" spans="1:11" ht="54" customHeight="1" x14ac:dyDescent="0.25">
      <c r="A47" s="8"/>
      <c r="B47" s="100" t="s">
        <v>86</v>
      </c>
      <c r="C47" s="46" t="s">
        <v>18</v>
      </c>
      <c r="D47" s="40">
        <v>1</v>
      </c>
      <c r="E47" s="23">
        <v>200000</v>
      </c>
      <c r="F47" s="45">
        <f t="shared" ref="F47:F48" si="10">E47*D47</f>
        <v>200000</v>
      </c>
      <c r="G47" s="45"/>
      <c r="H47" s="45"/>
      <c r="I47" s="75">
        <f t="shared" ref="I47:I48" si="11">F47</f>
        <v>200000</v>
      </c>
      <c r="J47" s="26"/>
      <c r="K47" s="27"/>
    </row>
    <row r="48" spans="1:11" ht="44.25" customHeight="1" x14ac:dyDescent="0.25">
      <c r="A48" s="8"/>
      <c r="B48" s="100" t="s">
        <v>87</v>
      </c>
      <c r="C48" s="46" t="s">
        <v>88</v>
      </c>
      <c r="D48" s="40">
        <v>1</v>
      </c>
      <c r="E48" s="23">
        <v>1100000</v>
      </c>
      <c r="F48" s="45">
        <f t="shared" si="10"/>
        <v>1100000</v>
      </c>
      <c r="G48" s="45"/>
      <c r="H48" s="45"/>
      <c r="I48" s="75">
        <f t="shared" si="11"/>
        <v>1100000</v>
      </c>
      <c r="J48" s="26"/>
      <c r="K48" s="27"/>
    </row>
    <row r="49" spans="1:11" ht="63.75" customHeight="1" x14ac:dyDescent="0.25">
      <c r="A49" s="8"/>
      <c r="B49" s="49" t="s">
        <v>56</v>
      </c>
      <c r="C49" s="46" t="s">
        <v>18</v>
      </c>
      <c r="D49" s="40">
        <v>16</v>
      </c>
      <c r="E49" s="23">
        <v>4200</v>
      </c>
      <c r="F49" s="45">
        <f>D49*E49</f>
        <v>67200</v>
      </c>
      <c r="G49" s="45"/>
      <c r="H49" s="45"/>
      <c r="I49" s="75">
        <f t="shared" si="9"/>
        <v>67200</v>
      </c>
      <c r="J49" s="26"/>
      <c r="K49" s="27"/>
    </row>
    <row r="50" spans="1:11" s="11" customFormat="1" ht="87" customHeight="1" x14ac:dyDescent="0.25">
      <c r="A50" s="61"/>
      <c r="B50" s="67" t="s">
        <v>61</v>
      </c>
      <c r="C50" s="63"/>
      <c r="D50" s="64"/>
      <c r="E50" s="65"/>
      <c r="F50" s="66">
        <f>+F51+F52</f>
        <v>2440000</v>
      </c>
      <c r="G50" s="66"/>
      <c r="H50" s="66"/>
      <c r="I50" s="76">
        <f t="shared" si="9"/>
        <v>2440000</v>
      </c>
      <c r="J50" s="26"/>
      <c r="K50" s="27"/>
    </row>
    <row r="51" spans="1:11" ht="78" customHeight="1" x14ac:dyDescent="0.25">
      <c r="A51" s="8"/>
      <c r="B51" s="25" t="s">
        <v>114</v>
      </c>
      <c r="C51" s="22" t="s">
        <v>18</v>
      </c>
      <c r="D51" s="40">
        <v>6</v>
      </c>
      <c r="E51" s="23">
        <v>350000</v>
      </c>
      <c r="F51" s="45">
        <f>E51*D51</f>
        <v>2100000</v>
      </c>
      <c r="G51" s="45"/>
      <c r="H51" s="45"/>
      <c r="I51" s="75">
        <f t="shared" si="9"/>
        <v>2100000</v>
      </c>
      <c r="J51" s="26"/>
      <c r="K51" s="27"/>
    </row>
    <row r="52" spans="1:11" ht="78" customHeight="1" x14ac:dyDescent="0.25">
      <c r="A52" s="8"/>
      <c r="B52" s="25" t="s">
        <v>44</v>
      </c>
      <c r="C52" s="22" t="s">
        <v>43</v>
      </c>
      <c r="D52" s="40">
        <v>17</v>
      </c>
      <c r="E52" s="23">
        <v>20000</v>
      </c>
      <c r="F52" s="45">
        <f>D52*E52</f>
        <v>340000</v>
      </c>
      <c r="G52" s="45"/>
      <c r="H52" s="45"/>
      <c r="I52" s="75">
        <f t="shared" si="9"/>
        <v>340000</v>
      </c>
      <c r="J52" s="26"/>
      <c r="K52" s="27"/>
    </row>
    <row r="53" spans="1:11" s="11" customFormat="1" ht="128.25" customHeight="1" x14ac:dyDescent="0.25">
      <c r="A53" s="61"/>
      <c r="B53" s="67" t="s">
        <v>45</v>
      </c>
      <c r="C53" s="63"/>
      <c r="D53" s="64"/>
      <c r="E53" s="65"/>
      <c r="F53" s="66">
        <f>F54+F55</f>
        <v>9340000</v>
      </c>
      <c r="G53" s="66"/>
      <c r="H53" s="66"/>
      <c r="I53" s="76">
        <f t="shared" si="9"/>
        <v>9340000</v>
      </c>
      <c r="J53" s="26"/>
      <c r="K53" s="27"/>
    </row>
    <row r="54" spans="1:11" ht="59.25" customHeight="1" x14ac:dyDescent="0.25">
      <c r="A54" s="8"/>
      <c r="B54" s="25" t="s">
        <v>47</v>
      </c>
      <c r="C54" s="22" t="s">
        <v>43</v>
      </c>
      <c r="D54" s="40">
        <v>17</v>
      </c>
      <c r="E54" s="23">
        <v>20000</v>
      </c>
      <c r="F54" s="45">
        <f>E54*D54</f>
        <v>340000</v>
      </c>
      <c r="G54" s="45"/>
      <c r="H54" s="45"/>
      <c r="I54" s="75">
        <f t="shared" si="9"/>
        <v>340000</v>
      </c>
      <c r="J54" s="26"/>
      <c r="K54" s="27"/>
    </row>
    <row r="55" spans="1:11" ht="60" customHeight="1" x14ac:dyDescent="0.25">
      <c r="A55" s="8"/>
      <c r="B55" s="25" t="s">
        <v>46</v>
      </c>
      <c r="C55" s="22" t="s">
        <v>27</v>
      </c>
      <c r="D55" s="40">
        <v>30</v>
      </c>
      <c r="E55" s="23">
        <v>300000</v>
      </c>
      <c r="F55" s="45">
        <f>E55*D55</f>
        <v>9000000</v>
      </c>
      <c r="G55" s="45"/>
      <c r="H55" s="45"/>
      <c r="I55" s="75">
        <f t="shared" si="9"/>
        <v>9000000</v>
      </c>
      <c r="J55" s="26"/>
      <c r="K55" s="27"/>
    </row>
    <row r="56" spans="1:11" s="11" customFormat="1" ht="63" customHeight="1" x14ac:dyDescent="0.25">
      <c r="A56" s="61"/>
      <c r="B56" s="67" t="s">
        <v>48</v>
      </c>
      <c r="C56" s="63"/>
      <c r="D56" s="64"/>
      <c r="E56" s="65"/>
      <c r="F56" s="66">
        <f>F57</f>
        <v>350000</v>
      </c>
      <c r="G56" s="66"/>
      <c r="H56" s="66"/>
      <c r="I56" s="76">
        <f t="shared" si="9"/>
        <v>350000</v>
      </c>
      <c r="J56" s="26"/>
      <c r="K56" s="27"/>
    </row>
    <row r="57" spans="1:11" ht="91.5" customHeight="1" x14ac:dyDescent="0.25">
      <c r="A57" s="8"/>
      <c r="B57" s="25" t="s">
        <v>50</v>
      </c>
      <c r="C57" s="22" t="s">
        <v>49</v>
      </c>
      <c r="D57" s="40">
        <v>5</v>
      </c>
      <c r="E57" s="23">
        <v>70000</v>
      </c>
      <c r="F57" s="45">
        <f>E57*D57</f>
        <v>350000</v>
      </c>
      <c r="G57" s="45"/>
      <c r="H57" s="45"/>
      <c r="I57" s="75">
        <f t="shared" si="9"/>
        <v>350000</v>
      </c>
      <c r="J57" s="26"/>
      <c r="K57" s="27"/>
    </row>
    <row r="58" spans="1:11" s="11" customFormat="1" ht="85.5" customHeight="1" x14ac:dyDescent="0.25">
      <c r="A58" s="61"/>
      <c r="B58" s="67" t="s">
        <v>62</v>
      </c>
      <c r="C58" s="63"/>
      <c r="D58" s="64"/>
      <c r="E58" s="65"/>
      <c r="F58" s="66">
        <f>F59</f>
        <v>311620</v>
      </c>
      <c r="G58" s="66"/>
      <c r="H58" s="66"/>
      <c r="I58" s="76">
        <f t="shared" si="9"/>
        <v>311620</v>
      </c>
      <c r="J58" s="26"/>
      <c r="K58" s="27"/>
    </row>
    <row r="59" spans="1:11" ht="79.5" customHeight="1" x14ac:dyDescent="0.25">
      <c r="A59" s="8"/>
      <c r="B59" s="25" t="s">
        <v>117</v>
      </c>
      <c r="C59" s="22" t="s">
        <v>18</v>
      </c>
      <c r="D59" s="40">
        <v>1</v>
      </c>
      <c r="E59" s="23">
        <v>311620</v>
      </c>
      <c r="F59" s="45">
        <f>E59*D59</f>
        <v>311620</v>
      </c>
      <c r="G59" s="45"/>
      <c r="H59" s="45"/>
      <c r="I59" s="75">
        <f t="shared" si="9"/>
        <v>311620</v>
      </c>
      <c r="J59" s="26"/>
      <c r="K59" s="27"/>
    </row>
    <row r="60" spans="1:11" ht="79.5" customHeight="1" x14ac:dyDescent="0.25">
      <c r="A60" s="61"/>
      <c r="B60" s="67" t="s">
        <v>67</v>
      </c>
      <c r="C60" s="63"/>
      <c r="D60" s="64"/>
      <c r="E60" s="65"/>
      <c r="F60" s="66">
        <f>F61</f>
        <v>747660</v>
      </c>
      <c r="G60" s="66"/>
      <c r="H60" s="66"/>
      <c r="I60" s="76">
        <f t="shared" si="9"/>
        <v>747660</v>
      </c>
      <c r="J60" s="26"/>
      <c r="K60" s="27"/>
    </row>
    <row r="61" spans="1:11" ht="72" customHeight="1" x14ac:dyDescent="0.25">
      <c r="A61" s="94"/>
      <c r="B61" s="25" t="s">
        <v>89</v>
      </c>
      <c r="C61" s="46" t="s">
        <v>90</v>
      </c>
      <c r="D61" s="95">
        <v>51</v>
      </c>
      <c r="E61" s="96">
        <v>14660</v>
      </c>
      <c r="F61" s="97">
        <f>E61*D61</f>
        <v>747660</v>
      </c>
      <c r="G61" s="97"/>
      <c r="H61" s="97"/>
      <c r="I61" s="98">
        <f>F61</f>
        <v>747660</v>
      </c>
      <c r="J61" s="26"/>
      <c r="K61" s="27"/>
    </row>
    <row r="62" spans="1:11" s="11" customFormat="1" ht="45.75" customHeight="1" x14ac:dyDescent="0.25">
      <c r="A62" s="61"/>
      <c r="B62" s="67" t="s">
        <v>66</v>
      </c>
      <c r="C62" s="63"/>
      <c r="D62" s="64"/>
      <c r="E62" s="65"/>
      <c r="F62" s="66">
        <f>F63+F64+F65+F66+F67</f>
        <v>2635000</v>
      </c>
      <c r="G62" s="66"/>
      <c r="H62" s="66"/>
      <c r="I62" s="66">
        <f t="shared" si="9"/>
        <v>2635000</v>
      </c>
      <c r="J62" s="26"/>
      <c r="K62" s="27"/>
    </row>
    <row r="63" spans="1:11" ht="40.5" customHeight="1" x14ac:dyDescent="0.25">
      <c r="A63" s="8"/>
      <c r="B63" s="25" t="s">
        <v>52</v>
      </c>
      <c r="C63" s="22" t="s">
        <v>26</v>
      </c>
      <c r="D63" s="40">
        <v>50</v>
      </c>
      <c r="E63" s="23">
        <v>1000</v>
      </c>
      <c r="F63" s="45">
        <f>E63*D63</f>
        <v>50000</v>
      </c>
      <c r="G63" s="45"/>
      <c r="H63" s="45"/>
      <c r="I63" s="75">
        <f t="shared" si="9"/>
        <v>50000</v>
      </c>
      <c r="J63" s="26"/>
      <c r="K63" s="27"/>
    </row>
    <row r="64" spans="1:11" ht="35.25" customHeight="1" x14ac:dyDescent="0.25">
      <c r="A64" s="8"/>
      <c r="B64" s="25" t="s">
        <v>54</v>
      </c>
      <c r="C64" s="22" t="s">
        <v>26</v>
      </c>
      <c r="D64" s="40">
        <v>50</v>
      </c>
      <c r="E64" s="23">
        <v>700</v>
      </c>
      <c r="F64" s="45">
        <f t="shared" ref="F64:F67" si="12">E64*D64</f>
        <v>35000</v>
      </c>
      <c r="G64" s="45"/>
      <c r="H64" s="45"/>
      <c r="I64" s="75">
        <f t="shared" si="9"/>
        <v>35000</v>
      </c>
      <c r="J64" s="26"/>
      <c r="K64" s="27"/>
    </row>
    <row r="65" spans="1:11" ht="43.5" customHeight="1" x14ac:dyDescent="0.25">
      <c r="A65" s="8"/>
      <c r="B65" s="24" t="s">
        <v>53</v>
      </c>
      <c r="C65" s="22" t="s">
        <v>26</v>
      </c>
      <c r="D65" s="40">
        <v>50</v>
      </c>
      <c r="E65" s="23">
        <v>500</v>
      </c>
      <c r="F65" s="45">
        <f t="shared" si="12"/>
        <v>25000</v>
      </c>
      <c r="G65" s="45"/>
      <c r="H65" s="45"/>
      <c r="I65" s="75">
        <f t="shared" si="9"/>
        <v>25000</v>
      </c>
      <c r="J65" s="26"/>
      <c r="K65" s="27"/>
    </row>
    <row r="66" spans="1:11" ht="42" customHeight="1" x14ac:dyDescent="0.25">
      <c r="A66" s="8"/>
      <c r="B66" s="24" t="s">
        <v>104</v>
      </c>
      <c r="C66" s="22" t="s">
        <v>26</v>
      </c>
      <c r="D66" s="40">
        <v>1</v>
      </c>
      <c r="E66" s="23">
        <v>25000</v>
      </c>
      <c r="F66" s="45">
        <f t="shared" si="12"/>
        <v>25000</v>
      </c>
      <c r="G66" s="45"/>
      <c r="H66" s="45"/>
      <c r="I66" s="75">
        <f t="shared" si="9"/>
        <v>25000</v>
      </c>
      <c r="J66" s="26"/>
      <c r="K66" s="27"/>
    </row>
    <row r="67" spans="1:11" ht="34.5" customHeight="1" x14ac:dyDescent="0.25">
      <c r="A67" s="8"/>
      <c r="B67" s="24" t="s">
        <v>55</v>
      </c>
      <c r="C67" s="22" t="s">
        <v>26</v>
      </c>
      <c r="D67" s="40">
        <v>500</v>
      </c>
      <c r="E67" s="23">
        <v>5000</v>
      </c>
      <c r="F67" s="45">
        <f t="shared" si="12"/>
        <v>2500000</v>
      </c>
      <c r="G67" s="45"/>
      <c r="H67" s="45"/>
      <c r="I67" s="75">
        <f t="shared" si="9"/>
        <v>2500000</v>
      </c>
      <c r="J67" s="26"/>
      <c r="K67" s="27"/>
    </row>
    <row r="68" spans="1:11" x14ac:dyDescent="0.25">
      <c r="A68" s="10"/>
      <c r="B68" s="7" t="s">
        <v>12</v>
      </c>
      <c r="C68" s="79"/>
      <c r="D68" s="39"/>
      <c r="E68" s="21"/>
      <c r="F68" s="44">
        <f>F11+F19+F28</f>
        <v>28147000</v>
      </c>
      <c r="G68" s="44">
        <f t="shared" ref="G68:I68" si="13">G11+G19+G28</f>
        <v>0</v>
      </c>
      <c r="H68" s="44">
        <f t="shared" si="13"/>
        <v>0</v>
      </c>
      <c r="I68" s="44">
        <f t="shared" si="13"/>
        <v>28147000</v>
      </c>
      <c r="J68" s="26"/>
      <c r="K68" s="27"/>
    </row>
    <row r="69" spans="1:11" x14ac:dyDescent="0.25">
      <c r="A69" s="30"/>
      <c r="B69" s="31"/>
      <c r="C69" s="32"/>
      <c r="D69" s="41"/>
      <c r="E69" s="33"/>
      <c r="F69" s="34"/>
      <c r="G69" s="34"/>
      <c r="H69" s="34"/>
      <c r="I69" s="34"/>
      <c r="J69" s="26"/>
      <c r="K69" s="27"/>
    </row>
    <row r="70" spans="1:11" ht="20.25" customHeight="1" x14ac:dyDescent="0.25">
      <c r="B70" s="13"/>
      <c r="C70" s="11"/>
      <c r="D70" s="42"/>
      <c r="E70" s="11"/>
      <c r="F70" s="47"/>
      <c r="G70" s="11"/>
      <c r="H70" s="11"/>
      <c r="I70" s="77"/>
      <c r="J70" s="26"/>
      <c r="K70" s="27"/>
    </row>
    <row r="71" spans="1:11" x14ac:dyDescent="0.25">
      <c r="B71" s="14"/>
      <c r="C71" s="16"/>
      <c r="D71" s="43"/>
      <c r="E71" s="11"/>
      <c r="F71" s="48"/>
      <c r="G71" s="17"/>
      <c r="H71" s="17"/>
      <c r="I71" s="78"/>
      <c r="J71" s="26"/>
      <c r="K71" s="27"/>
    </row>
    <row r="72" spans="1:11" x14ac:dyDescent="0.25">
      <c r="B72" s="15" t="s">
        <v>74</v>
      </c>
      <c r="C72" s="16"/>
      <c r="D72" s="43"/>
      <c r="E72" s="11"/>
      <c r="F72" s="48"/>
      <c r="G72" s="17"/>
      <c r="H72" s="17"/>
      <c r="I72" s="78"/>
      <c r="J72" s="26"/>
      <c r="K72" s="27"/>
    </row>
    <row r="73" spans="1:11" ht="21" customHeight="1" x14ac:dyDescent="0.25">
      <c r="B73" s="12" t="s">
        <v>77</v>
      </c>
      <c r="C73" s="16"/>
      <c r="D73" s="43"/>
      <c r="E73" s="11"/>
      <c r="F73" s="48"/>
      <c r="G73" s="17"/>
      <c r="H73" s="17"/>
      <c r="I73" s="78"/>
    </row>
    <row r="74" spans="1:11" x14ac:dyDescent="0.25">
      <c r="B74" s="99" t="s">
        <v>21</v>
      </c>
      <c r="C74" s="68"/>
    </row>
    <row r="75" spans="1:11" ht="15.75" customHeight="1" x14ac:dyDescent="0.25">
      <c r="B75" s="15"/>
      <c r="C75" s="69"/>
    </row>
    <row r="76" spans="1:11" ht="15.75" customHeight="1" x14ac:dyDescent="0.25">
      <c r="C76" s="69"/>
    </row>
    <row r="77" spans="1:11" x14ac:dyDescent="0.25">
      <c r="B77" s="99"/>
    </row>
    <row r="78" spans="1:11" x14ac:dyDescent="0.25">
      <c r="B78" s="14"/>
    </row>
    <row r="79" spans="1:11" ht="16.149999999999999" customHeight="1" x14ac:dyDescent="0.25">
      <c r="B79" s="15"/>
    </row>
    <row r="80" spans="1:11" x14ac:dyDescent="0.25">
      <c r="B80" s="15"/>
    </row>
    <row r="81" spans="2:2" ht="16.149999999999999" customHeight="1" x14ac:dyDescent="0.25">
      <c r="B81" s="15"/>
    </row>
    <row r="82" spans="2:2" x14ac:dyDescent="0.25">
      <c r="B82" s="81"/>
    </row>
    <row r="83" spans="2:2" x14ac:dyDescent="0.25">
      <c r="B83" s="15"/>
    </row>
    <row r="84" spans="2:2" x14ac:dyDescent="0.25">
      <c r="B84" s="15"/>
    </row>
    <row r="85" spans="2:2" x14ac:dyDescent="0.25">
      <c r="B85" s="15"/>
    </row>
    <row r="86" spans="2:2" x14ac:dyDescent="0.25">
      <c r="B86" s="15"/>
    </row>
    <row r="87" spans="2:2" x14ac:dyDescent="0.25">
      <c r="B87" s="15"/>
    </row>
    <row r="88" spans="2:2" x14ac:dyDescent="0.25">
      <c r="B88" s="15"/>
    </row>
    <row r="89" spans="2:2" x14ac:dyDescent="0.25">
      <c r="B89" s="15"/>
    </row>
    <row r="90" spans="2:2" x14ac:dyDescent="0.25">
      <c r="B90" s="15"/>
    </row>
    <row r="91" spans="2:2" x14ac:dyDescent="0.25">
      <c r="B91" s="18"/>
    </row>
    <row r="92" spans="2:2" x14ac:dyDescent="0.25">
      <c r="B92" s="15"/>
    </row>
    <row r="93" spans="2:2" x14ac:dyDescent="0.25">
      <c r="B93" s="15"/>
    </row>
    <row r="94" spans="2:2" x14ac:dyDescent="0.25">
      <c r="B94" s="15"/>
    </row>
    <row r="95" spans="2:2" x14ac:dyDescent="0.25">
      <c r="B95" s="15"/>
    </row>
    <row r="96" spans="2:2" x14ac:dyDescent="0.25">
      <c r="B96" s="15"/>
    </row>
    <row r="97" spans="2:2" x14ac:dyDescent="0.25">
      <c r="B97" s="15"/>
    </row>
    <row r="98" spans="2:2" x14ac:dyDescent="0.25">
      <c r="B98" s="15"/>
    </row>
    <row r="99" spans="2:2" x14ac:dyDescent="0.25">
      <c r="B99" s="15"/>
    </row>
    <row r="100" spans="2:2" x14ac:dyDescent="0.25">
      <c r="B100" s="15"/>
    </row>
    <row r="101" spans="2:2" x14ac:dyDescent="0.25">
      <c r="B101" s="15"/>
    </row>
  </sheetData>
  <mergeCells count="13">
    <mergeCell ref="A7:XFD7"/>
    <mergeCell ref="G1:I1"/>
    <mergeCell ref="A3:I3"/>
    <mergeCell ref="A4:XFD4"/>
    <mergeCell ref="A5:I5"/>
    <mergeCell ref="A6:I6"/>
    <mergeCell ref="G9:I9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scale="48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7"/>
  <sheetViews>
    <sheetView tabSelected="1" topLeftCell="A61" zoomScale="70" zoomScaleNormal="70" workbookViewId="0">
      <selection activeCell="S16" sqref="S16"/>
    </sheetView>
  </sheetViews>
  <sheetFormatPr defaultColWidth="9.140625" defaultRowHeight="15.75" x14ac:dyDescent="0.25"/>
  <cols>
    <col min="1" max="1" width="5.28515625" style="83" customWidth="1"/>
    <col min="2" max="2" width="51.5703125" style="12" customWidth="1"/>
    <col min="3" max="3" width="16.28515625" style="6" customWidth="1"/>
    <col min="4" max="4" width="12.85546875" style="38" customWidth="1"/>
    <col min="5" max="5" width="16.85546875" style="6" customWidth="1"/>
    <col min="6" max="6" width="19.28515625" style="6" customWidth="1"/>
    <col min="7" max="7" width="21.28515625" style="6" customWidth="1"/>
    <col min="8" max="8" width="21" style="6" customWidth="1"/>
    <col min="9" max="9" width="19.85546875" style="71" customWidth="1"/>
    <col min="10" max="10" width="0.42578125" style="6" customWidth="1"/>
    <col min="11" max="11" width="7.5703125" style="6" hidden="1" customWidth="1"/>
    <col min="12" max="12" width="0.7109375" style="6" customWidth="1"/>
    <col min="13" max="16384" width="9.140625" style="6"/>
  </cols>
  <sheetData>
    <row r="1" spans="1:11" ht="58.5" customHeight="1" x14ac:dyDescent="0.25">
      <c r="A1" s="4"/>
      <c r="B1" s="4"/>
      <c r="C1" s="4"/>
      <c r="D1" s="36"/>
      <c r="E1" s="4"/>
      <c r="F1" s="4"/>
      <c r="G1" s="109"/>
      <c r="H1" s="109"/>
      <c r="I1" s="109"/>
    </row>
    <row r="2" spans="1:11" ht="12" customHeight="1" x14ac:dyDescent="0.25">
      <c r="A2" s="2"/>
      <c r="B2" s="81"/>
      <c r="C2" s="3"/>
      <c r="D2" s="37"/>
      <c r="E2" s="3"/>
      <c r="F2" s="3"/>
      <c r="G2" s="3"/>
      <c r="H2" s="3"/>
      <c r="I2" s="70"/>
    </row>
    <row r="3" spans="1:11" ht="15.75" customHeight="1" x14ac:dyDescent="0.25">
      <c r="A3" s="110" t="s">
        <v>17</v>
      </c>
      <c r="B3" s="110"/>
      <c r="C3" s="110"/>
      <c r="D3" s="110"/>
      <c r="E3" s="110"/>
      <c r="F3" s="110"/>
      <c r="G3" s="110"/>
      <c r="H3" s="110"/>
      <c r="I3" s="110"/>
    </row>
    <row r="4" spans="1:11" s="118" customFormat="1" ht="12.75" customHeight="1" x14ac:dyDescent="0.25"/>
    <row r="5" spans="1:11" x14ac:dyDescent="0.25">
      <c r="A5" s="115" t="s">
        <v>75</v>
      </c>
      <c r="B5" s="116"/>
      <c r="C5" s="116"/>
      <c r="D5" s="116"/>
      <c r="E5" s="116"/>
      <c r="F5" s="116"/>
      <c r="G5" s="116"/>
      <c r="H5" s="116"/>
      <c r="I5" s="116"/>
    </row>
    <row r="6" spans="1:11" x14ac:dyDescent="0.25">
      <c r="A6" s="115" t="s">
        <v>73</v>
      </c>
      <c r="B6" s="116"/>
      <c r="C6" s="116"/>
      <c r="D6" s="116"/>
      <c r="E6" s="116"/>
      <c r="F6" s="116"/>
      <c r="G6" s="116"/>
      <c r="H6" s="116"/>
      <c r="I6" s="116"/>
    </row>
    <row r="7" spans="1:11" s="117" customFormat="1" x14ac:dyDescent="0.25">
      <c r="A7" s="117" t="s">
        <v>72</v>
      </c>
    </row>
    <row r="8" spans="1:11" x14ac:dyDescent="0.25">
      <c r="A8" s="82"/>
      <c r="B8" s="121"/>
    </row>
    <row r="9" spans="1:11" x14ac:dyDescent="0.25">
      <c r="A9" s="111" t="s">
        <v>0</v>
      </c>
      <c r="B9" s="120" t="s">
        <v>1</v>
      </c>
      <c r="C9" s="113" t="s">
        <v>2</v>
      </c>
      <c r="D9" s="114" t="s">
        <v>3</v>
      </c>
      <c r="E9" s="113" t="s">
        <v>4</v>
      </c>
      <c r="F9" s="113" t="s">
        <v>5</v>
      </c>
      <c r="G9" s="111" t="s">
        <v>6</v>
      </c>
      <c r="H9" s="111"/>
      <c r="I9" s="111"/>
    </row>
    <row r="10" spans="1:11" ht="47.25" x14ac:dyDescent="0.25">
      <c r="A10" s="111"/>
      <c r="B10" s="113"/>
      <c r="C10" s="113"/>
      <c r="D10" s="114"/>
      <c r="E10" s="113"/>
      <c r="F10" s="113"/>
      <c r="G10" s="80" t="s">
        <v>7</v>
      </c>
      <c r="H10" s="80" t="s">
        <v>8</v>
      </c>
      <c r="I10" s="72" t="s">
        <v>9</v>
      </c>
      <c r="J10" s="6" t="s">
        <v>23</v>
      </c>
    </row>
    <row r="11" spans="1:11" x14ac:dyDescent="0.25">
      <c r="A11" s="50">
        <v>1</v>
      </c>
      <c r="B11" s="51" t="s">
        <v>13</v>
      </c>
      <c r="C11" s="52"/>
      <c r="D11" s="53"/>
      <c r="E11" s="54"/>
      <c r="F11" s="55">
        <f>F12+F16+F17+F18</f>
        <v>5827272</v>
      </c>
      <c r="G11" s="55"/>
      <c r="H11" s="55"/>
      <c r="I11" s="73">
        <f>I12+I16+I17+I18</f>
        <v>5827272</v>
      </c>
    </row>
    <row r="12" spans="1:11" x14ac:dyDescent="0.25">
      <c r="A12" s="8"/>
      <c r="B12" s="7" t="s">
        <v>20</v>
      </c>
      <c r="C12" s="9"/>
      <c r="D12" s="39"/>
      <c r="E12" s="21"/>
      <c r="F12" s="44">
        <f>SUM(F13:F15)</f>
        <v>5170000</v>
      </c>
      <c r="G12" s="44">
        <f t="shared" ref="G12:I12" si="0">SUM(G13:G15)</f>
        <v>0</v>
      </c>
      <c r="H12" s="44">
        <f t="shared" si="0"/>
        <v>0</v>
      </c>
      <c r="I12" s="122">
        <f t="shared" si="0"/>
        <v>5170000</v>
      </c>
    </row>
    <row r="13" spans="1:11" x14ac:dyDescent="0.25">
      <c r="A13" s="8"/>
      <c r="B13" s="24" t="s">
        <v>16</v>
      </c>
      <c r="C13" s="22" t="s">
        <v>19</v>
      </c>
      <c r="D13" s="40">
        <v>11</v>
      </c>
      <c r="E13" s="23">
        <v>180000</v>
      </c>
      <c r="F13" s="45">
        <f>D13*E13</f>
        <v>1980000</v>
      </c>
      <c r="G13" s="45"/>
      <c r="H13" s="45"/>
      <c r="I13" s="75">
        <f t="shared" ref="I13:I18" si="1">F13</f>
        <v>1980000</v>
      </c>
      <c r="J13" s="26"/>
    </row>
    <row r="14" spans="1:11" x14ac:dyDescent="0.25">
      <c r="A14" s="8"/>
      <c r="B14" s="24" t="s">
        <v>15</v>
      </c>
      <c r="C14" s="22" t="s">
        <v>19</v>
      </c>
      <c r="D14" s="40">
        <v>11</v>
      </c>
      <c r="E14" s="23">
        <v>180000</v>
      </c>
      <c r="F14" s="45">
        <f>E14*D14</f>
        <v>1980000</v>
      </c>
      <c r="G14" s="45"/>
      <c r="H14" s="45"/>
      <c r="I14" s="75">
        <f t="shared" si="1"/>
        <v>1980000</v>
      </c>
      <c r="J14" s="26"/>
    </row>
    <row r="15" spans="1:11" x14ac:dyDescent="0.25">
      <c r="A15" s="8"/>
      <c r="B15" s="24" t="s">
        <v>79</v>
      </c>
      <c r="C15" s="22" t="s">
        <v>19</v>
      </c>
      <c r="D15" s="40">
        <v>11</v>
      </c>
      <c r="E15" s="23">
        <v>110000</v>
      </c>
      <c r="F15" s="45">
        <f t="shared" ref="F15" si="2">D15*E15</f>
        <v>1210000</v>
      </c>
      <c r="G15" s="45"/>
      <c r="H15" s="45"/>
      <c r="I15" s="75">
        <f t="shared" si="1"/>
        <v>1210000</v>
      </c>
      <c r="J15" s="26"/>
    </row>
    <row r="16" spans="1:11" x14ac:dyDescent="0.25">
      <c r="A16" s="8"/>
      <c r="B16" s="7" t="s">
        <v>10</v>
      </c>
      <c r="C16" s="79" t="s">
        <v>19</v>
      </c>
      <c r="D16" s="39">
        <v>11</v>
      </c>
      <c r="E16" s="28">
        <v>39292</v>
      </c>
      <c r="F16" s="44">
        <f>E16*D16</f>
        <v>432212</v>
      </c>
      <c r="G16" s="44"/>
      <c r="H16" s="44"/>
      <c r="I16" s="74">
        <f t="shared" si="1"/>
        <v>432212</v>
      </c>
      <c r="J16" s="26"/>
      <c r="K16" s="27"/>
    </row>
    <row r="17" spans="1:11" ht="32.25" customHeight="1" x14ac:dyDescent="0.25">
      <c r="A17" s="8"/>
      <c r="B17" s="35" t="s">
        <v>25</v>
      </c>
      <c r="C17" s="79" t="s">
        <v>19</v>
      </c>
      <c r="D17" s="39">
        <v>11</v>
      </c>
      <c r="E17" s="28">
        <v>14100</v>
      </c>
      <c r="F17" s="44">
        <f>E17*D17</f>
        <v>155100</v>
      </c>
      <c r="G17" s="44"/>
      <c r="H17" s="44"/>
      <c r="I17" s="74">
        <f t="shared" si="1"/>
        <v>155100</v>
      </c>
      <c r="J17" s="26"/>
      <c r="K17" s="27"/>
    </row>
    <row r="18" spans="1:11" x14ac:dyDescent="0.25">
      <c r="A18" s="8"/>
      <c r="B18" s="7" t="s">
        <v>11</v>
      </c>
      <c r="C18" s="79" t="s">
        <v>19</v>
      </c>
      <c r="D18" s="39">
        <v>11</v>
      </c>
      <c r="E18" s="21">
        <v>6360</v>
      </c>
      <c r="F18" s="44">
        <f>E18*D18</f>
        <v>69960</v>
      </c>
      <c r="G18" s="44"/>
      <c r="H18" s="44"/>
      <c r="I18" s="74">
        <f t="shared" si="1"/>
        <v>69960</v>
      </c>
      <c r="J18" s="26"/>
      <c r="K18" s="27"/>
    </row>
    <row r="19" spans="1:11" ht="45.75" customHeight="1" x14ac:dyDescent="0.25">
      <c r="A19" s="50">
        <v>2</v>
      </c>
      <c r="B19" s="51" t="s">
        <v>24</v>
      </c>
      <c r="C19" s="56"/>
      <c r="D19" s="57"/>
      <c r="E19" s="58"/>
      <c r="F19" s="55">
        <f>SUM(F20:F23)</f>
        <v>1278824</v>
      </c>
      <c r="G19" s="59"/>
      <c r="H19" s="59"/>
      <c r="I19" s="73">
        <f>F19</f>
        <v>1278824</v>
      </c>
      <c r="J19" s="26"/>
      <c r="K19" s="27" t="s">
        <v>23</v>
      </c>
    </row>
    <row r="20" spans="1:11" ht="25.5" customHeight="1" x14ac:dyDescent="0.25">
      <c r="A20" s="22"/>
      <c r="B20" s="25" t="s">
        <v>93</v>
      </c>
      <c r="C20" s="46" t="s">
        <v>26</v>
      </c>
      <c r="D20" s="40">
        <v>3</v>
      </c>
      <c r="E20" s="23">
        <v>306000</v>
      </c>
      <c r="F20" s="45">
        <f t="shared" ref="F20:F23" si="3">E20*D20</f>
        <v>918000</v>
      </c>
      <c r="G20" s="45"/>
      <c r="H20" s="45"/>
      <c r="I20" s="75">
        <f t="shared" ref="I20:I23" si="4">F20</f>
        <v>918000</v>
      </c>
      <c r="J20" s="26"/>
      <c r="K20" s="27"/>
    </row>
    <row r="21" spans="1:11" ht="25.5" customHeight="1" x14ac:dyDescent="0.25">
      <c r="A21" s="22"/>
      <c r="B21" s="25" t="s">
        <v>70</v>
      </c>
      <c r="C21" s="46" t="s">
        <v>26</v>
      </c>
      <c r="D21" s="40">
        <v>1</v>
      </c>
      <c r="E21" s="23">
        <v>60000</v>
      </c>
      <c r="F21" s="45">
        <f t="shared" si="3"/>
        <v>60000</v>
      </c>
      <c r="G21" s="45"/>
      <c r="H21" s="45"/>
      <c r="I21" s="75">
        <f t="shared" si="4"/>
        <v>60000</v>
      </c>
      <c r="J21" s="26"/>
      <c r="K21" s="27"/>
    </row>
    <row r="22" spans="1:11" ht="25.5" customHeight="1" x14ac:dyDescent="0.25">
      <c r="A22" s="22"/>
      <c r="B22" s="25" t="s">
        <v>71</v>
      </c>
      <c r="C22" s="46" t="s">
        <v>26</v>
      </c>
      <c r="D22" s="40">
        <v>1</v>
      </c>
      <c r="E22" s="23">
        <v>135824</v>
      </c>
      <c r="F22" s="45">
        <f>E22*D22</f>
        <v>135824</v>
      </c>
      <c r="G22" s="45"/>
      <c r="H22" s="45"/>
      <c r="I22" s="75">
        <f t="shared" si="4"/>
        <v>135824</v>
      </c>
      <c r="J22" s="26"/>
      <c r="K22" s="27"/>
    </row>
    <row r="23" spans="1:11" ht="25.5" customHeight="1" x14ac:dyDescent="0.25">
      <c r="A23" s="22"/>
      <c r="B23" s="25" t="s">
        <v>69</v>
      </c>
      <c r="C23" s="46" t="s">
        <v>68</v>
      </c>
      <c r="D23" s="40">
        <v>1</v>
      </c>
      <c r="E23" s="23">
        <v>165000</v>
      </c>
      <c r="F23" s="45">
        <f t="shared" si="3"/>
        <v>165000</v>
      </c>
      <c r="G23" s="45"/>
      <c r="H23" s="45"/>
      <c r="I23" s="75">
        <f t="shared" si="4"/>
        <v>165000</v>
      </c>
      <c r="J23" s="26"/>
      <c r="K23" s="27"/>
    </row>
    <row r="24" spans="1:11" x14ac:dyDescent="0.25">
      <c r="A24" s="50">
        <v>3</v>
      </c>
      <c r="B24" s="60" t="s">
        <v>14</v>
      </c>
      <c r="C24" s="56"/>
      <c r="D24" s="57"/>
      <c r="E24" s="58"/>
      <c r="F24" s="55">
        <f>F30+F40+F46+F49+F52+F54+F58+F56+F26+F28</f>
        <v>21040904</v>
      </c>
      <c r="G24" s="55">
        <f t="shared" ref="G24:I24" si="5">G30+G40+G46+G49+G52+G54+G58+G56+G26+G28</f>
        <v>0</v>
      </c>
      <c r="H24" s="55">
        <f t="shared" si="5"/>
        <v>0</v>
      </c>
      <c r="I24" s="55">
        <f t="shared" si="5"/>
        <v>21040904</v>
      </c>
      <c r="J24" s="26"/>
      <c r="K24" s="27"/>
    </row>
    <row r="25" spans="1:11" x14ac:dyDescent="0.25">
      <c r="A25" s="46"/>
      <c r="B25" s="104" t="s">
        <v>108</v>
      </c>
      <c r="C25" s="105"/>
      <c r="D25" s="106"/>
      <c r="E25" s="107"/>
      <c r="F25" s="108"/>
      <c r="G25" s="108"/>
      <c r="H25" s="108"/>
      <c r="I25" s="108"/>
      <c r="J25" s="26"/>
      <c r="K25" s="27"/>
    </row>
    <row r="26" spans="1:11" ht="47.25" x14ac:dyDescent="0.25">
      <c r="A26" s="46"/>
      <c r="B26" s="49" t="s">
        <v>105</v>
      </c>
      <c r="C26" s="46"/>
      <c r="D26" s="95"/>
      <c r="E26" s="96"/>
      <c r="F26" s="102">
        <f>F29</f>
        <v>1210000</v>
      </c>
      <c r="G26" s="102"/>
      <c r="H26" s="102"/>
      <c r="I26" s="102">
        <f>F26</f>
        <v>1210000</v>
      </c>
      <c r="J26" s="26"/>
      <c r="K26" s="27"/>
    </row>
    <row r="27" spans="1:11" ht="31.5" x14ac:dyDescent="0.25">
      <c r="A27" s="46"/>
      <c r="B27" s="49" t="s">
        <v>106</v>
      </c>
      <c r="C27" s="46"/>
      <c r="D27" s="95"/>
      <c r="E27" s="96"/>
      <c r="F27" s="102"/>
      <c r="G27" s="102"/>
      <c r="H27" s="102"/>
      <c r="I27" s="102"/>
      <c r="J27" s="26"/>
      <c r="K27" s="27"/>
    </row>
    <row r="28" spans="1:11" x14ac:dyDescent="0.25">
      <c r="A28" s="46"/>
      <c r="B28" s="119" t="s">
        <v>121</v>
      </c>
      <c r="C28" s="46" t="s">
        <v>19</v>
      </c>
      <c r="D28" s="95">
        <v>11</v>
      </c>
      <c r="E28" s="96">
        <v>110000</v>
      </c>
      <c r="F28" s="45">
        <f>D28*E28</f>
        <v>1210000</v>
      </c>
      <c r="G28" s="45"/>
      <c r="H28" s="45"/>
      <c r="I28" s="75">
        <f>F28</f>
        <v>1210000</v>
      </c>
      <c r="J28" s="26"/>
      <c r="K28" s="27"/>
    </row>
    <row r="29" spans="1:11" ht="31.5" x14ac:dyDescent="0.25">
      <c r="A29" s="46"/>
      <c r="B29" s="49" t="s">
        <v>120</v>
      </c>
      <c r="C29" s="46" t="s">
        <v>19</v>
      </c>
      <c r="D29" s="95">
        <v>11</v>
      </c>
      <c r="E29" s="96">
        <v>110000</v>
      </c>
      <c r="F29" s="102">
        <f>E29*D29</f>
        <v>1210000</v>
      </c>
      <c r="G29" s="102"/>
      <c r="H29" s="102"/>
      <c r="I29" s="102">
        <f>F29</f>
        <v>1210000</v>
      </c>
      <c r="J29" s="26"/>
      <c r="K29" s="27"/>
    </row>
    <row r="30" spans="1:11" s="11" customFormat="1" ht="126" customHeight="1" x14ac:dyDescent="0.25">
      <c r="A30" s="61"/>
      <c r="B30" s="62" t="s">
        <v>28</v>
      </c>
      <c r="C30" s="63"/>
      <c r="D30" s="64"/>
      <c r="E30" s="65"/>
      <c r="F30" s="66">
        <f>F32+F33+F34+F35+F36+F37+F38+F39</f>
        <v>1050000</v>
      </c>
      <c r="G30" s="66"/>
      <c r="H30" s="66"/>
      <c r="I30" s="76">
        <f>F30</f>
        <v>1050000</v>
      </c>
      <c r="J30" s="26"/>
      <c r="K30" s="27"/>
    </row>
    <row r="31" spans="1:11" s="11" customFormat="1" ht="90" customHeight="1" x14ac:dyDescent="0.25">
      <c r="A31" s="85"/>
      <c r="B31" s="86" t="s">
        <v>63</v>
      </c>
      <c r="C31" s="87"/>
      <c r="D31" s="88"/>
      <c r="E31" s="89"/>
      <c r="F31" s="90"/>
      <c r="G31" s="91"/>
      <c r="H31" s="91"/>
      <c r="I31" s="92"/>
      <c r="J31" s="26"/>
      <c r="K31" s="27"/>
    </row>
    <row r="32" spans="1:11" s="11" customFormat="1" ht="41.25" customHeight="1" x14ac:dyDescent="0.25">
      <c r="A32" s="8"/>
      <c r="B32" s="84" t="s">
        <v>30</v>
      </c>
      <c r="C32" s="22" t="s">
        <v>31</v>
      </c>
      <c r="D32" s="40">
        <v>34</v>
      </c>
      <c r="E32" s="23">
        <v>1500</v>
      </c>
      <c r="F32" s="45">
        <f>E32*D32</f>
        <v>51000</v>
      </c>
      <c r="G32" s="44"/>
      <c r="H32" s="44"/>
      <c r="I32" s="75">
        <f>F32</f>
        <v>51000</v>
      </c>
      <c r="J32" s="26"/>
      <c r="K32" s="27"/>
    </row>
    <row r="33" spans="1:11" s="11" customFormat="1" ht="40.5" customHeight="1" x14ac:dyDescent="0.25">
      <c r="A33" s="8"/>
      <c r="B33" s="84" t="s">
        <v>32</v>
      </c>
      <c r="C33" s="22" t="s">
        <v>33</v>
      </c>
      <c r="D33" s="40">
        <v>34</v>
      </c>
      <c r="E33" s="23">
        <v>2500</v>
      </c>
      <c r="F33" s="45">
        <f t="shared" ref="F33:F39" si="6">E33*D33</f>
        <v>85000</v>
      </c>
      <c r="G33" s="44"/>
      <c r="H33" s="44"/>
      <c r="I33" s="75">
        <f t="shared" ref="I33:I39" si="7">F33</f>
        <v>85000</v>
      </c>
      <c r="J33" s="26"/>
      <c r="K33" s="27"/>
    </row>
    <row r="34" spans="1:11" s="11" customFormat="1" ht="37.5" customHeight="1" x14ac:dyDescent="0.25">
      <c r="A34" s="8"/>
      <c r="B34" s="84" t="s">
        <v>115</v>
      </c>
      <c r="C34" s="22" t="s">
        <v>34</v>
      </c>
      <c r="D34" s="40">
        <v>34</v>
      </c>
      <c r="E34" s="23">
        <v>2000</v>
      </c>
      <c r="F34" s="45">
        <f t="shared" si="6"/>
        <v>68000</v>
      </c>
      <c r="G34" s="44"/>
      <c r="H34" s="44"/>
      <c r="I34" s="75">
        <f t="shared" si="7"/>
        <v>68000</v>
      </c>
      <c r="J34" s="26"/>
      <c r="K34" s="27"/>
    </row>
    <row r="35" spans="1:11" s="11" customFormat="1" ht="37.5" customHeight="1" x14ac:dyDescent="0.25">
      <c r="A35" s="8"/>
      <c r="B35" s="84" t="s">
        <v>112</v>
      </c>
      <c r="C35" s="93" t="s">
        <v>35</v>
      </c>
      <c r="D35" s="40">
        <v>32</v>
      </c>
      <c r="E35" s="23">
        <v>10000</v>
      </c>
      <c r="F35" s="45">
        <f t="shared" si="6"/>
        <v>320000</v>
      </c>
      <c r="G35" s="44"/>
      <c r="H35" s="44"/>
      <c r="I35" s="75">
        <f t="shared" si="7"/>
        <v>320000</v>
      </c>
      <c r="J35" s="26"/>
      <c r="K35" s="27"/>
    </row>
    <row r="36" spans="1:11" s="11" customFormat="1" ht="26.25" customHeight="1" x14ac:dyDescent="0.25">
      <c r="A36" s="8"/>
      <c r="B36" s="84" t="s">
        <v>116</v>
      </c>
      <c r="C36" s="93" t="s">
        <v>36</v>
      </c>
      <c r="D36" s="40">
        <v>32</v>
      </c>
      <c r="E36" s="23">
        <v>8000</v>
      </c>
      <c r="F36" s="45">
        <f t="shared" si="6"/>
        <v>256000</v>
      </c>
      <c r="G36" s="44"/>
      <c r="H36" s="44"/>
      <c r="I36" s="75">
        <f t="shared" si="7"/>
        <v>256000</v>
      </c>
      <c r="J36" s="26"/>
      <c r="K36" s="27"/>
    </row>
    <row r="37" spans="1:11" s="11" customFormat="1" ht="26.25" customHeight="1" x14ac:dyDescent="0.25">
      <c r="A37" s="8"/>
      <c r="B37" s="84" t="s">
        <v>37</v>
      </c>
      <c r="C37" s="93" t="s">
        <v>38</v>
      </c>
      <c r="D37" s="40">
        <v>2</v>
      </c>
      <c r="E37" s="23">
        <v>50000</v>
      </c>
      <c r="F37" s="45">
        <f t="shared" si="6"/>
        <v>100000</v>
      </c>
      <c r="G37" s="44"/>
      <c r="H37" s="44"/>
      <c r="I37" s="75">
        <f t="shared" si="7"/>
        <v>100000</v>
      </c>
      <c r="J37" s="26"/>
      <c r="K37" s="27"/>
    </row>
    <row r="38" spans="1:11" s="11" customFormat="1" ht="26.25" customHeight="1" x14ac:dyDescent="0.25">
      <c r="A38" s="8"/>
      <c r="B38" s="84" t="s">
        <v>39</v>
      </c>
      <c r="C38" s="93" t="s">
        <v>26</v>
      </c>
      <c r="D38" s="40">
        <v>20</v>
      </c>
      <c r="E38" s="23">
        <v>7500</v>
      </c>
      <c r="F38" s="45">
        <f t="shared" si="6"/>
        <v>150000</v>
      </c>
      <c r="G38" s="44"/>
      <c r="H38" s="44"/>
      <c r="I38" s="75">
        <f t="shared" si="7"/>
        <v>150000</v>
      </c>
      <c r="J38" s="26"/>
      <c r="K38" s="27"/>
    </row>
    <row r="39" spans="1:11" s="11" customFormat="1" ht="26.25" customHeight="1" x14ac:dyDescent="0.25">
      <c r="A39" s="8"/>
      <c r="B39" s="84" t="s">
        <v>40</v>
      </c>
      <c r="C39" s="93" t="s">
        <v>26</v>
      </c>
      <c r="D39" s="40">
        <v>20</v>
      </c>
      <c r="E39" s="23">
        <v>1000</v>
      </c>
      <c r="F39" s="45">
        <f t="shared" si="6"/>
        <v>20000</v>
      </c>
      <c r="G39" s="44"/>
      <c r="H39" s="44"/>
      <c r="I39" s="75">
        <f t="shared" si="7"/>
        <v>20000</v>
      </c>
      <c r="J39" s="26"/>
      <c r="K39" s="27"/>
    </row>
    <row r="40" spans="1:11" s="11" customFormat="1" ht="58.5" customHeight="1" x14ac:dyDescent="0.25">
      <c r="A40" s="61"/>
      <c r="B40" s="67" t="s">
        <v>64</v>
      </c>
      <c r="C40" s="63"/>
      <c r="D40" s="64"/>
      <c r="E40" s="65"/>
      <c r="F40" s="66">
        <f>F41+F45</f>
        <v>1667200</v>
      </c>
      <c r="G40" s="66"/>
      <c r="H40" s="66"/>
      <c r="I40" s="76">
        <f>F40</f>
        <v>1667200</v>
      </c>
      <c r="J40" s="26"/>
      <c r="K40" s="27"/>
    </row>
    <row r="41" spans="1:11" ht="81" customHeight="1" x14ac:dyDescent="0.25">
      <c r="A41" s="8"/>
      <c r="B41" s="49" t="s">
        <v>91</v>
      </c>
      <c r="C41" s="46"/>
      <c r="D41" s="40"/>
      <c r="E41" s="23"/>
      <c r="F41" s="45">
        <f>F42+F43+F44</f>
        <v>1600000</v>
      </c>
      <c r="G41" s="45"/>
      <c r="H41" s="45"/>
      <c r="I41" s="75">
        <f t="shared" ref="I41:I63" si="8">F41</f>
        <v>1600000</v>
      </c>
      <c r="J41" s="26"/>
      <c r="K41" s="27"/>
    </row>
    <row r="42" spans="1:11" ht="41.25" customHeight="1" x14ac:dyDescent="0.25">
      <c r="A42" s="8"/>
      <c r="B42" s="100" t="s">
        <v>84</v>
      </c>
      <c r="C42" s="46" t="s">
        <v>18</v>
      </c>
      <c r="D42" s="40">
        <v>1</v>
      </c>
      <c r="E42" s="23">
        <v>300000</v>
      </c>
      <c r="F42" s="45">
        <f>E42*D42</f>
        <v>300000</v>
      </c>
      <c r="G42" s="45"/>
      <c r="H42" s="45"/>
      <c r="I42" s="75">
        <f>F42</f>
        <v>300000</v>
      </c>
      <c r="J42" s="26"/>
      <c r="K42" s="27"/>
    </row>
    <row r="43" spans="1:11" ht="45" customHeight="1" x14ac:dyDescent="0.25">
      <c r="A43" s="8"/>
      <c r="B43" s="100" t="s">
        <v>86</v>
      </c>
      <c r="C43" s="46" t="s">
        <v>18</v>
      </c>
      <c r="D43" s="40">
        <v>1</v>
      </c>
      <c r="E43" s="23">
        <v>200000</v>
      </c>
      <c r="F43" s="45">
        <f t="shared" ref="F43:F44" si="9">E43*D43</f>
        <v>200000</v>
      </c>
      <c r="G43" s="45"/>
      <c r="H43" s="45"/>
      <c r="I43" s="75">
        <f t="shared" ref="I43:I44" si="10">F43</f>
        <v>200000</v>
      </c>
      <c r="J43" s="26"/>
      <c r="K43" s="27"/>
    </row>
    <row r="44" spans="1:11" ht="51" customHeight="1" x14ac:dyDescent="0.25">
      <c r="A44" s="8"/>
      <c r="B44" s="100" t="s">
        <v>87</v>
      </c>
      <c r="C44" s="46" t="s">
        <v>88</v>
      </c>
      <c r="D44" s="40">
        <v>1</v>
      </c>
      <c r="E44" s="23">
        <v>1100000</v>
      </c>
      <c r="F44" s="45">
        <f t="shared" si="9"/>
        <v>1100000</v>
      </c>
      <c r="G44" s="45"/>
      <c r="H44" s="45"/>
      <c r="I44" s="75">
        <f t="shared" si="10"/>
        <v>1100000</v>
      </c>
      <c r="J44" s="26"/>
      <c r="K44" s="27"/>
    </row>
    <row r="45" spans="1:11" ht="63.75" customHeight="1" x14ac:dyDescent="0.25">
      <c r="A45" s="8"/>
      <c r="B45" s="49" t="s">
        <v>56</v>
      </c>
      <c r="C45" s="46" t="s">
        <v>18</v>
      </c>
      <c r="D45" s="40">
        <v>16</v>
      </c>
      <c r="E45" s="23">
        <v>4200</v>
      </c>
      <c r="F45" s="45">
        <f>D45*E45</f>
        <v>67200</v>
      </c>
      <c r="G45" s="45"/>
      <c r="H45" s="45"/>
      <c r="I45" s="75">
        <f t="shared" si="8"/>
        <v>67200</v>
      </c>
      <c r="J45" s="26"/>
      <c r="K45" s="27"/>
    </row>
    <row r="46" spans="1:11" s="11" customFormat="1" ht="87" customHeight="1" x14ac:dyDescent="0.25">
      <c r="A46" s="61"/>
      <c r="B46" s="67" t="s">
        <v>65</v>
      </c>
      <c r="C46" s="63"/>
      <c r="D46" s="64"/>
      <c r="E46" s="65"/>
      <c r="F46" s="66">
        <f>+F47+F48</f>
        <v>2440000</v>
      </c>
      <c r="G46" s="66"/>
      <c r="H46" s="66"/>
      <c r="I46" s="76">
        <f t="shared" si="8"/>
        <v>2440000</v>
      </c>
      <c r="J46" s="26"/>
      <c r="K46" s="27"/>
    </row>
    <row r="47" spans="1:11" ht="105" customHeight="1" x14ac:dyDescent="0.25">
      <c r="A47" s="8"/>
      <c r="B47" s="25" t="s">
        <v>114</v>
      </c>
      <c r="C47" s="22" t="s">
        <v>18</v>
      </c>
      <c r="D47" s="40">
        <v>6</v>
      </c>
      <c r="E47" s="23">
        <v>350000</v>
      </c>
      <c r="F47" s="45">
        <f>E47*D47</f>
        <v>2100000</v>
      </c>
      <c r="G47" s="45"/>
      <c r="H47" s="45"/>
      <c r="I47" s="75">
        <f t="shared" si="8"/>
        <v>2100000</v>
      </c>
      <c r="J47" s="26"/>
      <c r="K47" s="27"/>
    </row>
    <row r="48" spans="1:11" ht="78" customHeight="1" x14ac:dyDescent="0.25">
      <c r="A48" s="8"/>
      <c r="B48" s="25" t="s">
        <v>44</v>
      </c>
      <c r="C48" s="22" t="s">
        <v>43</v>
      </c>
      <c r="D48" s="40">
        <v>17</v>
      </c>
      <c r="E48" s="23">
        <v>20000</v>
      </c>
      <c r="F48" s="45">
        <f>D48*E48</f>
        <v>340000</v>
      </c>
      <c r="G48" s="45"/>
      <c r="H48" s="45"/>
      <c r="I48" s="75">
        <f t="shared" si="8"/>
        <v>340000</v>
      </c>
      <c r="J48" s="26"/>
      <c r="K48" s="27"/>
    </row>
    <row r="49" spans="1:11" s="11" customFormat="1" ht="128.25" customHeight="1" x14ac:dyDescent="0.25">
      <c r="A49" s="61"/>
      <c r="B49" s="67" t="s">
        <v>45</v>
      </c>
      <c r="C49" s="63"/>
      <c r="D49" s="64"/>
      <c r="E49" s="65"/>
      <c r="F49" s="66">
        <f>F50+F51</f>
        <v>9340000</v>
      </c>
      <c r="G49" s="66"/>
      <c r="H49" s="66"/>
      <c r="I49" s="76">
        <f t="shared" si="8"/>
        <v>9340000</v>
      </c>
      <c r="J49" s="26"/>
      <c r="K49" s="27"/>
    </row>
    <row r="50" spans="1:11" ht="59.25" customHeight="1" x14ac:dyDescent="0.25">
      <c r="A50" s="8"/>
      <c r="B50" s="25" t="s">
        <v>47</v>
      </c>
      <c r="C50" s="22" t="s">
        <v>43</v>
      </c>
      <c r="D50" s="40">
        <v>17</v>
      </c>
      <c r="E50" s="23">
        <v>20000</v>
      </c>
      <c r="F50" s="45">
        <f>E50*D50</f>
        <v>340000</v>
      </c>
      <c r="G50" s="45"/>
      <c r="H50" s="45"/>
      <c r="I50" s="75">
        <f t="shared" si="8"/>
        <v>340000</v>
      </c>
      <c r="J50" s="26"/>
      <c r="K50" s="27"/>
    </row>
    <row r="51" spans="1:11" ht="60" customHeight="1" x14ac:dyDescent="0.25">
      <c r="A51" s="8"/>
      <c r="B51" s="25" t="s">
        <v>46</v>
      </c>
      <c r="C51" s="22" t="s">
        <v>27</v>
      </c>
      <c r="D51" s="40">
        <v>30</v>
      </c>
      <c r="E51" s="23">
        <v>300000</v>
      </c>
      <c r="F51" s="45">
        <f>E51*D51</f>
        <v>9000000</v>
      </c>
      <c r="G51" s="45"/>
      <c r="H51" s="45"/>
      <c r="I51" s="75">
        <f t="shared" si="8"/>
        <v>9000000</v>
      </c>
      <c r="J51" s="26"/>
      <c r="K51" s="27"/>
    </row>
    <row r="52" spans="1:11" s="11" customFormat="1" ht="63" customHeight="1" x14ac:dyDescent="0.25">
      <c r="A52" s="61"/>
      <c r="B52" s="67" t="s">
        <v>48</v>
      </c>
      <c r="C52" s="63"/>
      <c r="D52" s="64"/>
      <c r="E52" s="65"/>
      <c r="F52" s="66">
        <f>F53</f>
        <v>420000</v>
      </c>
      <c r="G52" s="66"/>
      <c r="H52" s="66"/>
      <c r="I52" s="76">
        <f t="shared" si="8"/>
        <v>420000</v>
      </c>
      <c r="J52" s="26"/>
      <c r="K52" s="27"/>
    </row>
    <row r="53" spans="1:11" ht="91.5" customHeight="1" x14ac:dyDescent="0.25">
      <c r="A53" s="8"/>
      <c r="B53" s="25" t="s">
        <v>102</v>
      </c>
      <c r="C53" s="22" t="s">
        <v>49</v>
      </c>
      <c r="D53" s="40">
        <v>6</v>
      </c>
      <c r="E53" s="23">
        <v>70000</v>
      </c>
      <c r="F53" s="45">
        <f>E53*D53</f>
        <v>420000</v>
      </c>
      <c r="G53" s="45"/>
      <c r="H53" s="45"/>
      <c r="I53" s="75">
        <f t="shared" si="8"/>
        <v>420000</v>
      </c>
      <c r="J53" s="26"/>
      <c r="K53" s="27"/>
    </row>
    <row r="54" spans="1:11" s="11" customFormat="1" ht="85.5" customHeight="1" x14ac:dyDescent="0.25">
      <c r="A54" s="61"/>
      <c r="B54" s="67" t="s">
        <v>62</v>
      </c>
      <c r="C54" s="63"/>
      <c r="D54" s="64"/>
      <c r="E54" s="65"/>
      <c r="F54" s="66">
        <f>F55</f>
        <v>321044</v>
      </c>
      <c r="G54" s="66"/>
      <c r="H54" s="66"/>
      <c r="I54" s="76">
        <f t="shared" si="8"/>
        <v>321044</v>
      </c>
      <c r="J54" s="26"/>
      <c r="K54" s="27"/>
    </row>
    <row r="55" spans="1:11" ht="79.5" customHeight="1" x14ac:dyDescent="0.25">
      <c r="A55" s="8"/>
      <c r="B55" s="25" t="s">
        <v>92</v>
      </c>
      <c r="C55" s="22" t="s">
        <v>18</v>
      </c>
      <c r="D55" s="40">
        <v>1</v>
      </c>
      <c r="E55" s="23">
        <v>321044</v>
      </c>
      <c r="F55" s="45">
        <f>E55*D55</f>
        <v>321044</v>
      </c>
      <c r="G55" s="45"/>
      <c r="H55" s="45"/>
      <c r="I55" s="75">
        <f t="shared" si="8"/>
        <v>321044</v>
      </c>
      <c r="J55" s="26"/>
      <c r="K55" s="27"/>
    </row>
    <row r="56" spans="1:11" ht="79.5" customHeight="1" x14ac:dyDescent="0.25">
      <c r="A56" s="61"/>
      <c r="B56" s="67" t="s">
        <v>67</v>
      </c>
      <c r="C56" s="63"/>
      <c r="D56" s="64"/>
      <c r="E56" s="65"/>
      <c r="F56" s="66">
        <f>F57</f>
        <v>747660</v>
      </c>
      <c r="G56" s="66"/>
      <c r="H56" s="66"/>
      <c r="I56" s="76">
        <f t="shared" ref="I56" si="11">F56</f>
        <v>747660</v>
      </c>
      <c r="J56" s="26"/>
      <c r="K56" s="27"/>
    </row>
    <row r="57" spans="1:11" ht="85.5" customHeight="1" x14ac:dyDescent="0.25">
      <c r="A57" s="94"/>
      <c r="B57" s="25" t="s">
        <v>89</v>
      </c>
      <c r="C57" s="46" t="s">
        <v>90</v>
      </c>
      <c r="D57" s="95">
        <v>51</v>
      </c>
      <c r="E57" s="96">
        <v>14660</v>
      </c>
      <c r="F57" s="97">
        <f>E57*D57</f>
        <v>747660</v>
      </c>
      <c r="G57" s="97"/>
      <c r="H57" s="97"/>
      <c r="I57" s="98">
        <f>F57</f>
        <v>747660</v>
      </c>
      <c r="J57" s="26"/>
      <c r="K57" s="27"/>
    </row>
    <row r="58" spans="1:11" s="11" customFormat="1" ht="45.75" customHeight="1" x14ac:dyDescent="0.25">
      <c r="A58" s="61"/>
      <c r="B58" s="67" t="s">
        <v>66</v>
      </c>
      <c r="C58" s="63"/>
      <c r="D58" s="64"/>
      <c r="E58" s="65"/>
      <c r="F58" s="66">
        <f>F59+F60+F61+F62+F63</f>
        <v>2635000</v>
      </c>
      <c r="G58" s="66"/>
      <c r="H58" s="66"/>
      <c r="I58" s="66">
        <f t="shared" si="8"/>
        <v>2635000</v>
      </c>
      <c r="J58" s="26"/>
      <c r="K58" s="27"/>
    </row>
    <row r="59" spans="1:11" ht="40.5" customHeight="1" x14ac:dyDescent="0.25">
      <c r="A59" s="8"/>
      <c r="B59" s="25" t="s">
        <v>52</v>
      </c>
      <c r="C59" s="22" t="s">
        <v>26</v>
      </c>
      <c r="D59" s="40">
        <v>50</v>
      </c>
      <c r="E59" s="23">
        <v>1000</v>
      </c>
      <c r="F59" s="45">
        <f>E59*D59</f>
        <v>50000</v>
      </c>
      <c r="G59" s="45"/>
      <c r="H59" s="45"/>
      <c r="I59" s="75">
        <f t="shared" si="8"/>
        <v>50000</v>
      </c>
      <c r="J59" s="26"/>
      <c r="K59" s="27"/>
    </row>
    <row r="60" spans="1:11" ht="35.25" customHeight="1" x14ac:dyDescent="0.25">
      <c r="A60" s="8"/>
      <c r="B60" s="25" t="s">
        <v>54</v>
      </c>
      <c r="C60" s="22" t="s">
        <v>26</v>
      </c>
      <c r="D60" s="40">
        <v>50</v>
      </c>
      <c r="E60" s="23">
        <v>700</v>
      </c>
      <c r="F60" s="45">
        <f t="shared" ref="F60:F63" si="12">E60*D60</f>
        <v>35000</v>
      </c>
      <c r="G60" s="45"/>
      <c r="H60" s="45"/>
      <c r="I60" s="75">
        <f t="shared" si="8"/>
        <v>35000</v>
      </c>
      <c r="J60" s="26"/>
      <c r="K60" s="27"/>
    </row>
    <row r="61" spans="1:11" ht="43.5" customHeight="1" x14ac:dyDescent="0.25">
      <c r="A61" s="8"/>
      <c r="B61" s="24" t="s">
        <v>53</v>
      </c>
      <c r="C61" s="22" t="s">
        <v>26</v>
      </c>
      <c r="D61" s="40">
        <v>50</v>
      </c>
      <c r="E61" s="23">
        <v>500</v>
      </c>
      <c r="F61" s="45">
        <f t="shared" si="12"/>
        <v>25000</v>
      </c>
      <c r="G61" s="45"/>
      <c r="H61" s="45"/>
      <c r="I61" s="75">
        <f t="shared" si="8"/>
        <v>25000</v>
      </c>
      <c r="J61" s="26"/>
      <c r="K61" s="27"/>
    </row>
    <row r="62" spans="1:11" ht="42" customHeight="1" x14ac:dyDescent="0.25">
      <c r="A62" s="8"/>
      <c r="B62" s="24" t="s">
        <v>101</v>
      </c>
      <c r="C62" s="22" t="s">
        <v>26</v>
      </c>
      <c r="D62" s="40">
        <v>1</v>
      </c>
      <c r="E62" s="23">
        <v>25000</v>
      </c>
      <c r="F62" s="45">
        <f t="shared" si="12"/>
        <v>25000</v>
      </c>
      <c r="G62" s="45"/>
      <c r="H62" s="45"/>
      <c r="I62" s="75">
        <f t="shared" si="8"/>
        <v>25000</v>
      </c>
      <c r="J62" s="26"/>
      <c r="K62" s="27"/>
    </row>
    <row r="63" spans="1:11" ht="34.5" customHeight="1" x14ac:dyDescent="0.25">
      <c r="A63" s="8"/>
      <c r="B63" s="24" t="s">
        <v>55</v>
      </c>
      <c r="C63" s="22" t="s">
        <v>26</v>
      </c>
      <c r="D63" s="40">
        <v>500</v>
      </c>
      <c r="E63" s="23">
        <v>5000</v>
      </c>
      <c r="F63" s="45">
        <f t="shared" si="12"/>
        <v>2500000</v>
      </c>
      <c r="G63" s="45"/>
      <c r="H63" s="45"/>
      <c r="I63" s="75">
        <f t="shared" si="8"/>
        <v>2500000</v>
      </c>
      <c r="J63" s="26"/>
      <c r="K63" s="27"/>
    </row>
    <row r="64" spans="1:11" x14ac:dyDescent="0.25">
      <c r="A64" s="10"/>
      <c r="B64" s="7" t="s">
        <v>12</v>
      </c>
      <c r="C64" s="79"/>
      <c r="D64" s="39"/>
      <c r="E64" s="21"/>
      <c r="F64" s="44">
        <f>F11+F19+F24</f>
        <v>28147000</v>
      </c>
      <c r="G64" s="44">
        <f t="shared" ref="G64:I64" si="13">G11+G19+G24</f>
        <v>0</v>
      </c>
      <c r="H64" s="44">
        <f t="shared" si="13"/>
        <v>0</v>
      </c>
      <c r="I64" s="44">
        <f t="shared" si="13"/>
        <v>28147000</v>
      </c>
      <c r="J64" s="26"/>
      <c r="K64" s="27"/>
    </row>
    <row r="65" spans="1:11" x14ac:dyDescent="0.25">
      <c r="A65" s="30"/>
      <c r="B65" s="31"/>
      <c r="C65" s="32"/>
      <c r="D65" s="41"/>
      <c r="E65" s="33"/>
      <c r="F65" s="34"/>
      <c r="G65" s="34"/>
      <c r="H65" s="34"/>
      <c r="I65" s="34"/>
      <c r="J65" s="26"/>
      <c r="K65" s="27"/>
    </row>
    <row r="66" spans="1:11" ht="20.25" customHeight="1" x14ac:dyDescent="0.25">
      <c r="B66" s="13"/>
      <c r="C66" s="11"/>
      <c r="D66" s="42"/>
      <c r="E66" s="11"/>
      <c r="F66" s="47"/>
      <c r="G66" s="11"/>
      <c r="H66" s="11"/>
      <c r="I66" s="77"/>
      <c r="J66" s="26"/>
      <c r="K66" s="27"/>
    </row>
    <row r="67" spans="1:11" x14ac:dyDescent="0.25">
      <c r="B67" s="14"/>
      <c r="C67" s="16"/>
      <c r="D67" s="43"/>
      <c r="E67" s="11"/>
      <c r="F67" s="48"/>
      <c r="G67" s="17"/>
      <c r="H67" s="48"/>
      <c r="I67" s="78"/>
      <c r="J67" s="26"/>
      <c r="K67" s="27"/>
    </row>
    <row r="68" spans="1:11" x14ac:dyDescent="0.25">
      <c r="B68" s="15" t="s">
        <v>74</v>
      </c>
      <c r="C68" s="16"/>
      <c r="D68" s="43"/>
      <c r="E68" s="11"/>
      <c r="F68" s="48"/>
      <c r="G68" s="17"/>
      <c r="H68" s="17"/>
      <c r="I68" s="78"/>
      <c r="J68" s="26"/>
      <c r="K68" s="27"/>
    </row>
    <row r="69" spans="1:11" ht="21" customHeight="1" x14ac:dyDescent="0.25">
      <c r="B69" s="12" t="s">
        <v>76</v>
      </c>
      <c r="C69" s="16"/>
      <c r="D69" s="43"/>
      <c r="E69" s="11"/>
      <c r="F69" s="48"/>
      <c r="G69" s="17"/>
      <c r="H69" s="17"/>
      <c r="I69" s="78"/>
    </row>
    <row r="70" spans="1:11" x14ac:dyDescent="0.25">
      <c r="B70" s="99" t="s">
        <v>21</v>
      </c>
      <c r="C70" s="68"/>
    </row>
    <row r="71" spans="1:11" ht="15.75" customHeight="1" x14ac:dyDescent="0.25">
      <c r="B71" s="15"/>
      <c r="C71" s="69"/>
    </row>
    <row r="72" spans="1:11" ht="15.75" customHeight="1" x14ac:dyDescent="0.25">
      <c r="C72" s="69"/>
    </row>
    <row r="73" spans="1:11" x14ac:dyDescent="0.25">
      <c r="B73" s="99"/>
    </row>
    <row r="74" spans="1:11" x14ac:dyDescent="0.25">
      <c r="B74" s="14"/>
    </row>
    <row r="75" spans="1:11" ht="16.149999999999999" customHeight="1" x14ac:dyDescent="0.25">
      <c r="B75" s="15"/>
    </row>
    <row r="76" spans="1:11" x14ac:dyDescent="0.25">
      <c r="B76" s="15"/>
    </row>
    <row r="77" spans="1:11" ht="16.149999999999999" customHeight="1" x14ac:dyDescent="0.25">
      <c r="B77" s="15"/>
    </row>
    <row r="78" spans="1:11" x14ac:dyDescent="0.25">
      <c r="B78" s="81"/>
    </row>
    <row r="79" spans="1:11" x14ac:dyDescent="0.25">
      <c r="B79" s="15"/>
    </row>
    <row r="80" spans="1:11" x14ac:dyDescent="0.25">
      <c r="B80" s="15"/>
    </row>
    <row r="81" spans="2:2" x14ac:dyDescent="0.25">
      <c r="B81" s="15"/>
    </row>
    <row r="82" spans="2:2" x14ac:dyDescent="0.25">
      <c r="B82" s="15"/>
    </row>
    <row r="83" spans="2:2" x14ac:dyDescent="0.25">
      <c r="B83" s="15"/>
    </row>
    <row r="84" spans="2:2" x14ac:dyDescent="0.25">
      <c r="B84" s="15"/>
    </row>
    <row r="85" spans="2:2" x14ac:dyDescent="0.25">
      <c r="B85" s="15"/>
    </row>
    <row r="86" spans="2:2" x14ac:dyDescent="0.25">
      <c r="B86" s="15"/>
    </row>
    <row r="87" spans="2:2" x14ac:dyDescent="0.25">
      <c r="B87" s="18"/>
    </row>
    <row r="88" spans="2:2" x14ac:dyDescent="0.25">
      <c r="B88" s="15"/>
    </row>
    <row r="89" spans="2:2" x14ac:dyDescent="0.25">
      <c r="B89" s="15"/>
    </row>
    <row r="90" spans="2:2" x14ac:dyDescent="0.25">
      <c r="B90" s="15"/>
    </row>
    <row r="91" spans="2:2" x14ac:dyDescent="0.25">
      <c r="B91" s="15"/>
    </row>
    <row r="92" spans="2:2" x14ac:dyDescent="0.25">
      <c r="B92" s="15"/>
    </row>
    <row r="93" spans="2:2" x14ac:dyDescent="0.25">
      <c r="B93" s="15"/>
    </row>
    <row r="94" spans="2:2" x14ac:dyDescent="0.25">
      <c r="B94" s="15"/>
    </row>
    <row r="95" spans="2:2" x14ac:dyDescent="0.25">
      <c r="B95" s="15"/>
    </row>
    <row r="96" spans="2:2" x14ac:dyDescent="0.25">
      <c r="B96" s="15"/>
    </row>
    <row r="97" spans="2:2" x14ac:dyDescent="0.25">
      <c r="B97" s="15"/>
    </row>
  </sheetData>
  <mergeCells count="13">
    <mergeCell ref="A7:XFD7"/>
    <mergeCell ref="G1:I1"/>
    <mergeCell ref="A3:I3"/>
    <mergeCell ref="A4:XFD4"/>
    <mergeCell ref="A5:I5"/>
    <mergeCell ref="A6:I6"/>
    <mergeCell ref="G9:I9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scale="4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ГОД</vt:lpstr>
      <vt:lpstr>2 ГОД</vt:lpstr>
      <vt:lpstr>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2022-05-03T04:52:17Z</dcterms:modified>
</cp:coreProperties>
</file>