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sc\Desktop\Анель\"/>
    </mc:Choice>
  </mc:AlternateContent>
  <bookViews>
    <workbookView xWindow="0" yWindow="0" windowWidth="19200" windowHeight="7310"/>
  </bookViews>
  <sheets>
    <sheet name="Лист1" sheetId="1" r:id="rId1"/>
  </sheets>
  <definedNames>
    <definedName name="_xlnm.Print_Area" localSheetId="0">Лист1!$A$1:$I$81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23" i="1"/>
  <c r="H23" i="1"/>
  <c r="H58" i="1" s="1"/>
  <c r="G10" i="1"/>
  <c r="H10" i="1"/>
  <c r="F17" i="1"/>
  <c r="I17" i="1" s="1"/>
  <c r="D53" i="1"/>
  <c r="F26" i="1"/>
  <c r="F25" i="1" s="1"/>
  <c r="E36" i="1"/>
  <c r="F36" i="1" s="1"/>
  <c r="I36" i="1" s="1"/>
  <c r="E57" i="1"/>
  <c r="F57" i="1" s="1"/>
  <c r="F55" i="1"/>
  <c r="I55" i="1" s="1"/>
  <c r="F54" i="1"/>
  <c r="I54" i="1" s="1"/>
  <c r="E53" i="1"/>
  <c r="F50" i="1"/>
  <c r="F49" i="1" s="1"/>
  <c r="I49" i="1" s="1"/>
  <c r="F47" i="1"/>
  <c r="I47" i="1" s="1"/>
  <c r="F46" i="1"/>
  <c r="I46" i="1" s="1"/>
  <c r="E45" i="1"/>
  <c r="D45" i="1"/>
  <c r="F42" i="1"/>
  <c r="I42" i="1" s="1"/>
  <c r="F39" i="1"/>
  <c r="I39" i="1" s="1"/>
  <c r="F35" i="1"/>
  <c r="I35" i="1" s="1"/>
  <c r="F32" i="1"/>
  <c r="I32" i="1" s="1"/>
  <c r="F29" i="1"/>
  <c r="I29" i="1" s="1"/>
  <c r="F21" i="1"/>
  <c r="I21" i="1" s="1"/>
  <c r="F22" i="1"/>
  <c r="I22" i="1" s="1"/>
  <c r="F18" i="1"/>
  <c r="I18" i="1" s="1"/>
  <c r="F19" i="1"/>
  <c r="I19" i="1" s="1"/>
  <c r="F15" i="1"/>
  <c r="I15" i="1" s="1"/>
  <c r="F16" i="1"/>
  <c r="I16" i="1" s="1"/>
  <c r="F13" i="1"/>
  <c r="I13" i="1" s="1"/>
  <c r="F14" i="1"/>
  <c r="I14" i="1" s="1"/>
  <c r="F12" i="1"/>
  <c r="I12" i="1" s="1"/>
  <c r="I26" i="1" l="1"/>
  <c r="F20" i="1"/>
  <c r="I20" i="1"/>
  <c r="F28" i="1"/>
  <c r="I28" i="1" s="1"/>
  <c r="F56" i="1"/>
  <c r="I56" i="1" s="1"/>
  <c r="I57" i="1"/>
  <c r="F53" i="1"/>
  <c r="F52" i="1" s="1"/>
  <c r="F51" i="1" s="1"/>
  <c r="I50" i="1"/>
  <c r="F48" i="1"/>
  <c r="I48" i="1" s="1"/>
  <c r="F45" i="1"/>
  <c r="F41" i="1"/>
  <c r="F31" i="1"/>
  <c r="F38" i="1"/>
  <c r="F34" i="1"/>
  <c r="F24" i="1"/>
  <c r="I24" i="1" s="1"/>
  <c r="F11" i="1"/>
  <c r="I11" i="1" l="1"/>
  <c r="I10" i="1" s="1"/>
  <c r="F10" i="1"/>
  <c r="I53" i="1"/>
  <c r="I52" i="1"/>
  <c r="I51" i="1"/>
  <c r="I45" i="1"/>
  <c r="F44" i="1"/>
  <c r="F43" i="1" s="1"/>
  <c r="I31" i="1"/>
  <c r="F30" i="1"/>
  <c r="I30" i="1" s="1"/>
  <c r="I41" i="1"/>
  <c r="F40" i="1"/>
  <c r="I40" i="1" s="1"/>
  <c r="I25" i="1"/>
  <c r="I38" i="1"/>
  <c r="F37" i="1"/>
  <c r="I37" i="1" s="1"/>
  <c r="F33" i="1"/>
  <c r="I33" i="1" s="1"/>
  <c r="I34" i="1"/>
  <c r="F27" i="1"/>
  <c r="I27" i="1" s="1"/>
  <c r="I44" i="1" l="1"/>
  <c r="F23" i="1"/>
  <c r="F58" i="1" s="1"/>
  <c r="I43" i="1" l="1"/>
  <c r="I23" i="1" s="1"/>
  <c r="I58" i="1" s="1"/>
</calcChain>
</file>

<file path=xl/sharedStrings.xml><?xml version="1.0" encoding="utf-8"?>
<sst xmlns="http://schemas.openxmlformats.org/spreadsheetml/2006/main" count="92" uniqueCount="71">
  <si>
    <t xml:space="preserve">Смета расходов по реализации социального проекта </t>
  </si>
  <si>
    <t>Грантополучатель: ОО Сообщество молодежных работников</t>
  </si>
  <si>
    <t>Тема гранта:«Принятие комплекса мер по совершенствованию деятельности молодежных ресурсных центров»</t>
  </si>
  <si>
    <t>Сумма гранта: 9 200 000 (девять миллионов двести тысяч )тенге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</si>
  <si>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</si>
  <si>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</si>
  <si>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</si>
  <si>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</si>
  <si>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</si>
  <si>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</si>
  <si>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</si>
  <si>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</si>
  <si>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</si>
  <si>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</si>
  <si>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</si>
  <si>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Заработная плата, в том числе:</t>
  </si>
  <si>
    <t>Руководитель проекта</t>
  </si>
  <si>
    <t>0,5 ставки/месяц</t>
  </si>
  <si>
    <t>Бухгалтер</t>
  </si>
  <si>
    <t>Специалист по связям с общественностью</t>
  </si>
  <si>
    <t>Социальный налог и социальные отчисления</t>
  </si>
  <si>
    <t>месяц</t>
  </si>
  <si>
    <t>Обязательное социальное медицинское страхование</t>
  </si>
  <si>
    <t>Банковские услуги</t>
  </si>
  <si>
    <t>услуга</t>
  </si>
  <si>
    <t>Расходы на оплату услуг связи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</si>
  <si>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</si>
  <si>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</si>
  <si>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Канцелярские товары</t>
  </si>
  <si>
    <t>Материально-техническое обеспечение:</t>
  </si>
  <si>
    <t>Прямые расходы:</t>
  </si>
  <si>
    <t>Мероприятие 5. Подготовка аналитической информации о первом годе реализации Плана развития молодежных ресурсных центров и предоставлении социальных услуг для молодежи</t>
  </si>
  <si>
    <t>Расходы по оплате работ и услуг, оказываемых юридическими и физическими лицами, в том числе:</t>
  </si>
  <si>
    <t>Услуги по подготовке аналитической информации не менее 40 ст., на 2х языках</t>
  </si>
  <si>
    <t>Мероприятие 7. Организация самостоятельной оценки работников молодежных ресурсных центров посредством инструмента самостоятельной оценки компетенции</t>
  </si>
  <si>
    <t>Услуги по разработке анкеты оценки</t>
  </si>
  <si>
    <t>Мероприятие 9. Внедрение образовательной программы повышения квалификации работников молодежных ресурсных центров посредством проведения 4-х тренингов</t>
  </si>
  <si>
    <t>Услуги тренера</t>
  </si>
  <si>
    <t>Мероприятие 10. Подготовка и публикация инфографических и видео материалов о деятельности молодежных ресурсных центров в социальных сетях, республиканских и региональных СМИ</t>
  </si>
  <si>
    <t>Услуги по подготовке 10 инфографики  и видеоролика (2 видео с озвучкой  = 1 на казахском ; 1 на русском) не менее 1 минуты</t>
  </si>
  <si>
    <t>Услуги по тиражированию инфографики  (3000 шт*150 тенге)</t>
  </si>
  <si>
    <t>Мероприятие 11. Организация обучающего тренинга «50/50» для представителей государственных органов, работающих с молодежью и молодежных лидеров</t>
  </si>
  <si>
    <t xml:space="preserve">Услуги тренера </t>
  </si>
  <si>
    <t>Мероприятие 14. Проведение тренинга по повышению качества работы для МРЦ, участвующих в программе «Jastar belgisi»</t>
  </si>
  <si>
    <t>Мероприятие 15. Проведение итоговой оценки работы для МРЦ, участвующей в программе «Jastar belgisi»</t>
  </si>
  <si>
    <t>Расходы на служебные командировки, в том числе:</t>
  </si>
  <si>
    <t>Суточные (4 региона * 1 человек * 2 дня)</t>
  </si>
  <si>
    <t>Проживание(4 региона * 1 человек * 2 дня)</t>
  </si>
  <si>
    <t>Проезд (4 региона * 1 человек)</t>
  </si>
  <si>
    <t>Мероприятие 17. Поддержка деятельности Национальной лиги молодежных ресурсных центров</t>
  </si>
  <si>
    <t>Услуги консультанта по поддрежке деятельности МРЦ</t>
  </si>
  <si>
    <t>Мероприятие 18. Проведение не менее 2-х выездных встреч Национальной лиги в молодежных ресурсных центрах</t>
  </si>
  <si>
    <t>Суточные (1 региона * 2 человек * 2 дня)</t>
  </si>
  <si>
    <t>Проживание(1 региона * 2 человек * 2 дня)</t>
  </si>
  <si>
    <t>Проезд (1 региона * 2 человек)</t>
  </si>
  <si>
    <t>Представительские расходы, в том числе:</t>
  </si>
  <si>
    <t>Кофе-брейк (40 человек * 1200 тенге)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</si>
  <si>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</si>
  <si>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</si>
  <si>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«СОГЛАСОВАНО»</t>
  </si>
  <si>
    <t>Грантодатель:</t>
  </si>
  <si>
    <t xml:space="preserve">НАО «Центр поддержки гражданских инициатив» </t>
  </si>
  <si>
    <t>Приложение № 2 
к Договору о предоставлении гранта 
от «31» марта 2022 года №____</t>
  </si>
  <si>
    <t>Грантополучатель:</t>
  </si>
  <si>
    <t>Председатель организации _________________ Ш.Усманова</t>
  </si>
  <si>
    <t xml:space="preserve">И. о. Председателя Правления </t>
  </si>
  <si>
    <t>_________________ / Құрман Ғ. П.</t>
  </si>
  <si>
    <t xml:space="preserve">Заместитель Председателя Правления </t>
  </si>
  <si>
    <t>_________________ / Бисембиев Ж. О.</t>
  </si>
  <si>
    <t>Главный менеджер Департамента управления проектами</t>
  </si>
  <si>
    <t>________________ / Сейлханова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</si>
</sst>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164" fontId="1" fillId="0" borderId="1" xfId="1" applyFont="1" applyFill="1" applyBorder="1" applyAlignment="1">
      <alignment vertical="center" wrapText="1"/>
    </xf>
    <xf numFmtId="164" fontId="1" fillId="0" borderId="0" xfId="1" applyFont="1" applyFill="1"/>
    <xf numFmtId="164" fontId="2" fillId="0" borderId="1" xfId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165" fontId="2" fillId="0" borderId="1" xfId="0" applyNumberFormat="1" applyFont="1" applyFill="1" applyBorder="1" applyAlignment="1">
      <alignment vertical="center" wrapText="1"/>
    </xf>
    <xf numFmtId="165" fontId="1" fillId="0" borderId="0" xfId="0" applyNumberFormat="1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22" zoomScale="80" zoomScaleNormal="80" zoomScaleSheetLayoutView="115" workbookViewId="0">
      <selection sqref="A1:I1"/>
    </sheetView>
  </sheetViews>
  <sheetFormatPr defaultColWidth="9.1796875" defaultRowHeight="15.5" x14ac:dyDescent="0.35"/>
  <cols>
    <col min="1" max="1" width="5.81640625" style="4" customWidth="1"/>
    <col min="2" max="2" width="40.54296875" style="4" customWidth="1"/>
    <col min="3" max="3" width="17.453125" style="4" customWidth="1"/>
    <col min="4" max="4" width="17.54296875" style="4" customWidth="1"/>
    <col min="5" max="5" width="18" style="2" customWidth="1"/>
    <col min="6" max="6" width="15.54296875" style="2" bestFit="1" customWidth="1"/>
    <col min="7" max="7" width="17.26953125" style="4" customWidth="1"/>
    <col min="8" max="8" width="16.26953125" style="4" customWidth="1"/>
    <col min="9" max="9" width="16.81640625" style="4" bestFit="1" customWidth="1"/>
    <col min="10" max="10" width="9.1796875" style="4"/>
    <col min="11" max="11" width="13.7265625" style="4" bestFit="1" customWidth="1"/>
    <col min="12" max="16384" width="9.1796875" style="4"/>
  </cols>
  <sheetData>
    <row r="1" spans="1:9" ht="53.25" customHeight="1" x14ac:dyDescent="0.35">
      <c r="A1" s="25" t="s">
        <v>62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/>
    </row>
    <row r="3" spans="1:9" x14ac:dyDescent="0.3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x14ac:dyDescent="0.35">
      <c r="A4" s="6"/>
    </row>
    <row r="5" spans="1:9" x14ac:dyDescent="0.3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34.15" customHeight="1" x14ac:dyDescent="0.35">
      <c r="A6" s="28" t="s">
        <v>2</v>
      </c>
      <c r="B6" s="28"/>
      <c r="C6" s="28"/>
      <c r="D6" s="28"/>
      <c r="E6" s="28"/>
      <c r="F6" s="28"/>
      <c r="G6" s="28"/>
      <c r="H6" s="28"/>
      <c r="I6" s="28"/>
    </row>
    <row r="7" spans="1:9" x14ac:dyDescent="0.35">
      <c r="A7" s="27" t="s">
        <v>3</v>
      </c>
      <c r="B7" s="27"/>
      <c r="C7" s="27"/>
      <c r="D7" s="27"/>
      <c r="E7" s="27"/>
      <c r="F7" s="27"/>
      <c r="G7" s="27"/>
      <c r="H7" s="27"/>
      <c r="I7" s="27"/>
    </row>
    <row r="8" spans="1:9" ht="31.5" customHeight="1" x14ac:dyDescent="0.35">
      <c r="A8" s="24" t="s">
        <v>4</v>
      </c>
      <c r="B8" s="24" t="s">
        <v>5</v>
      </c>
      <c r="C8" s="24" t="s">
        <v>6</v>
      </c>
      <c r="D8" s="24" t="s">
        <v>7</v>
      </c>
      <c r="E8" s="29" t="s">
        <v>8</v>
      </c>
      <c r="F8" s="29" t="s">
        <v>9</v>
      </c>
      <c r="G8" s="24" t="s">
        <v>10</v>
      </c>
      <c r="H8" s="24"/>
      <c r="I8" s="24"/>
    </row>
    <row r="9" spans="1:9" ht="60" x14ac:dyDescent="0.35">
      <c r="A9" s="24"/>
      <c r="B9" s="24"/>
      <c r="C9" s="24"/>
      <c r="D9" s="24"/>
      <c r="E9" s="29"/>
      <c r="F9" s="29"/>
      <c r="G9" s="7" t="s">
        <v>11</v>
      </c>
      <c r="H9" s="7" t="s">
        <v>12</v>
      </c>
      <c r="I9" s="7" t="s">
        <v>13</v>
      </c>
    </row>
    <row r="10" spans="1:9" x14ac:dyDescent="0.35">
      <c r="A10" s="7">
        <v>1</v>
      </c>
      <c r="B10" s="8" t="s">
        <v>14</v>
      </c>
      <c r="C10" s="9"/>
      <c r="D10" s="9"/>
      <c r="E10" s="1"/>
      <c r="F10" s="1">
        <f>F11+F15+F16+F17+F18+F19+F20</f>
        <v>3680000</v>
      </c>
      <c r="G10" s="1">
        <f t="shared" ref="G10:I10" si="0">G11+G15+G16+G17+G18+G19+G20</f>
        <v>0</v>
      </c>
      <c r="H10" s="1">
        <f t="shared" si="0"/>
        <v>0</v>
      </c>
      <c r="I10" s="1">
        <f t="shared" si="0"/>
        <v>3680000</v>
      </c>
    </row>
    <row r="11" spans="1:9" x14ac:dyDescent="0.35">
      <c r="A11" s="9"/>
      <c r="B11" s="8" t="s">
        <v>15</v>
      </c>
      <c r="C11" s="9"/>
      <c r="D11" s="9"/>
      <c r="E11" s="1"/>
      <c r="F11" s="1">
        <f>SUM(F12:F14)</f>
        <v>3200000</v>
      </c>
      <c r="G11" s="9"/>
      <c r="H11" s="9"/>
      <c r="I11" s="10">
        <f>F11-G11-H11</f>
        <v>3200000</v>
      </c>
    </row>
    <row r="12" spans="1:9" x14ac:dyDescent="0.35">
      <c r="A12" s="9"/>
      <c r="B12" s="9" t="s">
        <v>16</v>
      </c>
      <c r="C12" s="9" t="s">
        <v>17</v>
      </c>
      <c r="D12" s="9">
        <v>8</v>
      </c>
      <c r="E12" s="1">
        <v>150000</v>
      </c>
      <c r="F12" s="1">
        <f>D12*E12</f>
        <v>1200000</v>
      </c>
      <c r="G12" s="9"/>
      <c r="H12" s="9"/>
      <c r="I12" s="10">
        <f t="shared" ref="I12:I22" si="1">F12-G12-H12</f>
        <v>1200000</v>
      </c>
    </row>
    <row r="13" spans="1:9" x14ac:dyDescent="0.35">
      <c r="A13" s="9"/>
      <c r="B13" s="9" t="s">
        <v>18</v>
      </c>
      <c r="C13" s="9" t="s">
        <v>17</v>
      </c>
      <c r="D13" s="9">
        <v>8</v>
      </c>
      <c r="E13" s="1">
        <v>125000</v>
      </c>
      <c r="F13" s="1">
        <f t="shared" ref="F13:F22" si="2">D13*E13</f>
        <v>1000000</v>
      </c>
      <c r="G13" s="9"/>
      <c r="H13" s="9"/>
      <c r="I13" s="10">
        <f t="shared" si="1"/>
        <v>1000000</v>
      </c>
    </row>
    <row r="14" spans="1:9" ht="31" x14ac:dyDescent="0.35">
      <c r="A14" s="9"/>
      <c r="B14" s="9" t="s">
        <v>19</v>
      </c>
      <c r="C14" s="9" t="s">
        <v>17</v>
      </c>
      <c r="D14" s="9">
        <v>8</v>
      </c>
      <c r="E14" s="1">
        <v>125000</v>
      </c>
      <c r="F14" s="1">
        <f t="shared" si="2"/>
        <v>1000000</v>
      </c>
      <c r="G14" s="9"/>
      <c r="H14" s="9"/>
      <c r="I14" s="10">
        <f t="shared" si="1"/>
        <v>1000000</v>
      </c>
    </row>
    <row r="15" spans="1:9" ht="30" x14ac:dyDescent="0.35">
      <c r="A15" s="9"/>
      <c r="B15" s="8" t="s">
        <v>20</v>
      </c>
      <c r="C15" s="9" t="s">
        <v>21</v>
      </c>
      <c r="D15" s="9">
        <v>8</v>
      </c>
      <c r="E15" s="1">
        <v>33440</v>
      </c>
      <c r="F15" s="1">
        <f t="shared" si="2"/>
        <v>267520</v>
      </c>
      <c r="G15" s="9"/>
      <c r="H15" s="9"/>
      <c r="I15" s="10">
        <f t="shared" si="1"/>
        <v>267520</v>
      </c>
    </row>
    <row r="16" spans="1:9" ht="30" x14ac:dyDescent="0.35">
      <c r="A16" s="9"/>
      <c r="B16" s="8" t="s">
        <v>22</v>
      </c>
      <c r="C16" s="9" t="s">
        <v>21</v>
      </c>
      <c r="D16" s="9">
        <v>8</v>
      </c>
      <c r="E16" s="1">
        <v>12000</v>
      </c>
      <c r="F16" s="1">
        <f t="shared" si="2"/>
        <v>96000</v>
      </c>
      <c r="G16" s="9"/>
      <c r="H16" s="9"/>
      <c r="I16" s="10">
        <f t="shared" si="1"/>
        <v>96000</v>
      </c>
    </row>
    <row r="17" spans="1:9" x14ac:dyDescent="0.35">
      <c r="A17" s="9"/>
      <c r="B17" s="8" t="s">
        <v>23</v>
      </c>
      <c r="C17" s="9" t="s">
        <v>24</v>
      </c>
      <c r="D17" s="9">
        <v>1</v>
      </c>
      <c r="E17" s="1">
        <v>66480</v>
      </c>
      <c r="F17" s="1">
        <f t="shared" si="2"/>
        <v>66480</v>
      </c>
      <c r="G17" s="9"/>
      <c r="H17" s="9"/>
      <c r="I17" s="10">
        <f t="shared" si="1"/>
        <v>66480</v>
      </c>
    </row>
    <row r="18" spans="1:9" x14ac:dyDescent="0.35">
      <c r="A18" s="9"/>
      <c r="B18" s="8" t="s">
        <v>25</v>
      </c>
      <c r="C18" s="9" t="s">
        <v>24</v>
      </c>
      <c r="D18" s="9"/>
      <c r="E18" s="1"/>
      <c r="F18" s="1">
        <f t="shared" si="2"/>
        <v>0</v>
      </c>
      <c r="G18" s="9"/>
      <c r="H18" s="9"/>
      <c r="I18" s="10">
        <f t="shared" si="1"/>
        <v>0</v>
      </c>
    </row>
    <row r="19" spans="1:9" ht="60" x14ac:dyDescent="0.35">
      <c r="A19" s="9"/>
      <c r="B19" s="8" t="s">
        <v>26</v>
      </c>
      <c r="C19" s="9"/>
      <c r="D19" s="9"/>
      <c r="E19" s="1"/>
      <c r="F19" s="1">
        <f t="shared" si="2"/>
        <v>0</v>
      </c>
      <c r="G19" s="9"/>
      <c r="H19" s="9"/>
      <c r="I19" s="10">
        <f t="shared" si="1"/>
        <v>0</v>
      </c>
    </row>
    <row r="20" spans="1:9" x14ac:dyDescent="0.35">
      <c r="A20" s="9"/>
      <c r="B20" s="8" t="s">
        <v>27</v>
      </c>
      <c r="C20" s="9"/>
      <c r="D20" s="9"/>
      <c r="E20" s="1"/>
      <c r="F20" s="1">
        <f>F21</f>
        <v>50000</v>
      </c>
      <c r="G20" s="9"/>
      <c r="H20" s="9"/>
      <c r="I20" s="10">
        <f t="shared" si="1"/>
        <v>50000</v>
      </c>
    </row>
    <row r="21" spans="1:9" x14ac:dyDescent="0.35">
      <c r="A21" s="9"/>
      <c r="B21" s="9" t="s">
        <v>28</v>
      </c>
      <c r="C21" s="9"/>
      <c r="D21" s="9">
        <v>1</v>
      </c>
      <c r="E21" s="1">
        <v>50000</v>
      </c>
      <c r="F21" s="1">
        <f t="shared" si="2"/>
        <v>50000</v>
      </c>
      <c r="G21" s="9"/>
      <c r="H21" s="9"/>
      <c r="I21" s="10">
        <f t="shared" si="1"/>
        <v>50000</v>
      </c>
    </row>
    <row r="22" spans="1:9" ht="30" x14ac:dyDescent="0.35">
      <c r="A22" s="7">
        <v>2</v>
      </c>
      <c r="B22" s="8" t="s">
        <v>29</v>
      </c>
      <c r="C22" s="9"/>
      <c r="D22" s="9"/>
      <c r="E22" s="1"/>
      <c r="F22" s="1">
        <f t="shared" si="2"/>
        <v>0</v>
      </c>
      <c r="G22" s="9"/>
      <c r="H22" s="9"/>
      <c r="I22" s="10">
        <f t="shared" si="1"/>
        <v>0</v>
      </c>
    </row>
    <row r="23" spans="1:9" s="11" customFormat="1" ht="15" x14ac:dyDescent="0.3">
      <c r="A23" s="7">
        <v>3</v>
      </c>
      <c r="B23" s="8" t="s">
        <v>30</v>
      </c>
      <c r="C23" s="8"/>
      <c r="D23" s="8"/>
      <c r="E23" s="3"/>
      <c r="F23" s="3">
        <f>F24+F27+F30+F33+F37+F40+F43+F48+F51</f>
        <v>5520000</v>
      </c>
      <c r="G23" s="3">
        <f t="shared" ref="G23:I23" si="3">G24+G27+G30+G33+G37+G40+G43+G48+G51</f>
        <v>0</v>
      </c>
      <c r="H23" s="3">
        <f t="shared" si="3"/>
        <v>0</v>
      </c>
      <c r="I23" s="3">
        <f t="shared" si="3"/>
        <v>5520000</v>
      </c>
    </row>
    <row r="24" spans="1:9" s="11" customFormat="1" ht="109.5" customHeight="1" x14ac:dyDescent="0.3">
      <c r="A24" s="8"/>
      <c r="B24" s="8" t="s">
        <v>31</v>
      </c>
      <c r="C24" s="8"/>
      <c r="D24" s="8"/>
      <c r="E24" s="3"/>
      <c r="F24" s="3">
        <f>F25</f>
        <v>400000</v>
      </c>
      <c r="G24" s="8"/>
      <c r="H24" s="8"/>
      <c r="I24" s="12">
        <f t="shared" ref="I24:I26" si="4">F24-G24-H24</f>
        <v>400000</v>
      </c>
    </row>
    <row r="25" spans="1:9" ht="45" x14ac:dyDescent="0.35">
      <c r="A25" s="9"/>
      <c r="B25" s="8" t="s">
        <v>32</v>
      </c>
      <c r="C25" s="9"/>
      <c r="D25" s="9"/>
      <c r="E25" s="1"/>
      <c r="F25" s="1">
        <f>SUM(F26)</f>
        <v>400000</v>
      </c>
      <c r="G25" s="9"/>
      <c r="H25" s="9"/>
      <c r="I25" s="10">
        <f t="shared" si="4"/>
        <v>400000</v>
      </c>
    </row>
    <row r="26" spans="1:9" ht="46.5" x14ac:dyDescent="0.35">
      <c r="A26" s="9"/>
      <c r="B26" s="16" t="s">
        <v>33</v>
      </c>
      <c r="C26" s="9" t="s">
        <v>24</v>
      </c>
      <c r="D26" s="9">
        <v>1</v>
      </c>
      <c r="E26" s="1">
        <v>400000</v>
      </c>
      <c r="F26" s="1">
        <f>D26*E26</f>
        <v>400000</v>
      </c>
      <c r="G26" s="9"/>
      <c r="H26" s="9"/>
      <c r="I26" s="10">
        <f t="shared" si="4"/>
        <v>400000</v>
      </c>
    </row>
    <row r="27" spans="1:9" s="11" customFormat="1" ht="75" x14ac:dyDescent="0.3">
      <c r="A27" s="8"/>
      <c r="B27" s="8" t="s">
        <v>34</v>
      </c>
      <c r="C27" s="8"/>
      <c r="D27" s="8"/>
      <c r="E27" s="3"/>
      <c r="F27" s="3">
        <f>F28</f>
        <v>118488</v>
      </c>
      <c r="G27" s="8"/>
      <c r="H27" s="8"/>
      <c r="I27" s="12">
        <f t="shared" ref="I27:I48" si="5">F27-G27-H27</f>
        <v>118488</v>
      </c>
    </row>
    <row r="28" spans="1:9" ht="45" x14ac:dyDescent="0.35">
      <c r="A28" s="9"/>
      <c r="B28" s="8" t="s">
        <v>32</v>
      </c>
      <c r="C28" s="9"/>
      <c r="D28" s="9"/>
      <c r="E28" s="1"/>
      <c r="F28" s="1">
        <f>F29</f>
        <v>118488</v>
      </c>
      <c r="G28" s="9"/>
      <c r="H28" s="9"/>
      <c r="I28" s="10">
        <f t="shared" si="5"/>
        <v>118488</v>
      </c>
    </row>
    <row r="29" spans="1:9" ht="32.25" customHeight="1" x14ac:dyDescent="0.35">
      <c r="A29" s="9"/>
      <c r="B29" s="9" t="s">
        <v>35</v>
      </c>
      <c r="C29" s="9" t="s">
        <v>24</v>
      </c>
      <c r="D29" s="9">
        <v>1</v>
      </c>
      <c r="E29" s="1">
        <v>118488</v>
      </c>
      <c r="F29" s="1">
        <f>D29*E29</f>
        <v>118488</v>
      </c>
      <c r="G29" s="9"/>
      <c r="H29" s="9"/>
      <c r="I29" s="10">
        <f t="shared" si="5"/>
        <v>118488</v>
      </c>
    </row>
    <row r="30" spans="1:9" s="11" customFormat="1" ht="90" x14ac:dyDescent="0.3">
      <c r="A30" s="8"/>
      <c r="B30" s="8" t="s">
        <v>36</v>
      </c>
      <c r="C30" s="8"/>
      <c r="D30" s="8"/>
      <c r="E30" s="3"/>
      <c r="F30" s="3">
        <f>F31</f>
        <v>800000</v>
      </c>
      <c r="G30" s="8"/>
      <c r="H30" s="8"/>
      <c r="I30" s="12">
        <f t="shared" ref="I30:I41" si="6">F30-G30-H30</f>
        <v>800000</v>
      </c>
    </row>
    <row r="31" spans="1:9" ht="45" x14ac:dyDescent="0.35">
      <c r="A31" s="9"/>
      <c r="B31" s="8" t="s">
        <v>32</v>
      </c>
      <c r="C31" s="9"/>
      <c r="D31" s="9"/>
      <c r="E31" s="1"/>
      <c r="F31" s="1">
        <f>F32</f>
        <v>800000</v>
      </c>
      <c r="G31" s="9"/>
      <c r="H31" s="9"/>
      <c r="I31" s="10">
        <f t="shared" si="6"/>
        <v>800000</v>
      </c>
    </row>
    <row r="32" spans="1:9" x14ac:dyDescent="0.35">
      <c r="A32" s="9"/>
      <c r="B32" s="9" t="s">
        <v>37</v>
      </c>
      <c r="C32" s="9" t="s">
        <v>24</v>
      </c>
      <c r="D32" s="9">
        <v>4</v>
      </c>
      <c r="E32" s="1">
        <v>200000</v>
      </c>
      <c r="F32" s="1">
        <f>D32*E32</f>
        <v>800000</v>
      </c>
      <c r="G32" s="9"/>
      <c r="H32" s="9"/>
      <c r="I32" s="10">
        <f t="shared" si="6"/>
        <v>800000</v>
      </c>
    </row>
    <row r="33" spans="1:9" s="11" customFormat="1" ht="124.5" customHeight="1" x14ac:dyDescent="0.3">
      <c r="A33" s="8"/>
      <c r="B33" s="8" t="s">
        <v>38</v>
      </c>
      <c r="C33" s="8"/>
      <c r="D33" s="8"/>
      <c r="E33" s="3"/>
      <c r="F33" s="3">
        <f>F34</f>
        <v>800000</v>
      </c>
      <c r="G33" s="8"/>
      <c r="H33" s="8"/>
      <c r="I33" s="12">
        <f t="shared" si="6"/>
        <v>800000</v>
      </c>
    </row>
    <row r="34" spans="1:9" ht="45" x14ac:dyDescent="0.35">
      <c r="A34" s="9"/>
      <c r="B34" s="8" t="s">
        <v>32</v>
      </c>
      <c r="C34" s="9"/>
      <c r="D34" s="9"/>
      <c r="E34" s="1"/>
      <c r="F34" s="1">
        <f>SUM(F35:F36)</f>
        <v>800000</v>
      </c>
      <c r="G34" s="9"/>
      <c r="H34" s="9"/>
      <c r="I34" s="10">
        <f t="shared" si="6"/>
        <v>800000</v>
      </c>
    </row>
    <row r="35" spans="1:9" ht="62" x14ac:dyDescent="0.35">
      <c r="A35" s="9"/>
      <c r="B35" s="9" t="s">
        <v>39</v>
      </c>
      <c r="C35" s="9" t="s">
        <v>24</v>
      </c>
      <c r="D35" s="9">
        <v>1</v>
      </c>
      <c r="E35" s="1">
        <v>350000</v>
      </c>
      <c r="F35" s="1">
        <f>D35*E35</f>
        <v>350000</v>
      </c>
      <c r="G35" s="9"/>
      <c r="H35" s="9"/>
      <c r="I35" s="10">
        <f t="shared" si="6"/>
        <v>350000</v>
      </c>
    </row>
    <row r="36" spans="1:9" ht="31" x14ac:dyDescent="0.35">
      <c r="A36" s="9"/>
      <c r="B36" s="9" t="s">
        <v>40</v>
      </c>
      <c r="C36" s="9" t="s">
        <v>24</v>
      </c>
      <c r="D36" s="9">
        <v>1</v>
      </c>
      <c r="E36" s="1">
        <f>3000*150</f>
        <v>450000</v>
      </c>
      <c r="F36" s="1">
        <f>D36*E36</f>
        <v>450000</v>
      </c>
      <c r="G36" s="9"/>
      <c r="H36" s="9"/>
      <c r="I36" s="10">
        <f t="shared" si="6"/>
        <v>450000</v>
      </c>
    </row>
    <row r="37" spans="1:9" s="11" customFormat="1" ht="75" x14ac:dyDescent="0.3">
      <c r="A37" s="8"/>
      <c r="B37" s="8" t="s">
        <v>41</v>
      </c>
      <c r="C37" s="8"/>
      <c r="D37" s="8"/>
      <c r="E37" s="3"/>
      <c r="F37" s="3">
        <f>F38</f>
        <v>400000</v>
      </c>
      <c r="G37" s="8"/>
      <c r="H37" s="8"/>
      <c r="I37" s="12">
        <f t="shared" si="6"/>
        <v>400000</v>
      </c>
    </row>
    <row r="38" spans="1:9" ht="45" x14ac:dyDescent="0.35">
      <c r="A38" s="9"/>
      <c r="B38" s="8" t="s">
        <v>32</v>
      </c>
      <c r="C38" s="9"/>
      <c r="D38" s="9"/>
      <c r="E38" s="1"/>
      <c r="F38" s="1">
        <f>F39</f>
        <v>400000</v>
      </c>
      <c r="G38" s="9"/>
      <c r="H38" s="9"/>
      <c r="I38" s="10">
        <f t="shared" si="6"/>
        <v>400000</v>
      </c>
    </row>
    <row r="39" spans="1:9" x14ac:dyDescent="0.35">
      <c r="A39" s="9"/>
      <c r="B39" s="9" t="s">
        <v>42</v>
      </c>
      <c r="C39" s="9" t="s">
        <v>24</v>
      </c>
      <c r="D39" s="9">
        <v>2</v>
      </c>
      <c r="E39" s="1">
        <v>200000</v>
      </c>
      <c r="F39" s="1">
        <f>D39*E39</f>
        <v>400000</v>
      </c>
      <c r="G39" s="9"/>
      <c r="H39" s="9"/>
      <c r="I39" s="10">
        <f t="shared" si="6"/>
        <v>400000</v>
      </c>
    </row>
    <row r="40" spans="1:9" s="11" customFormat="1" ht="60" x14ac:dyDescent="0.3">
      <c r="A40" s="8"/>
      <c r="B40" s="8" t="s">
        <v>43</v>
      </c>
      <c r="C40" s="8"/>
      <c r="D40" s="8"/>
      <c r="E40" s="3"/>
      <c r="F40" s="3">
        <f>F41</f>
        <v>400000</v>
      </c>
      <c r="G40" s="8"/>
      <c r="H40" s="8"/>
      <c r="I40" s="12">
        <f t="shared" si="6"/>
        <v>400000</v>
      </c>
    </row>
    <row r="41" spans="1:9" ht="45" x14ac:dyDescent="0.35">
      <c r="A41" s="9"/>
      <c r="B41" s="8" t="s">
        <v>32</v>
      </c>
      <c r="C41" s="9"/>
      <c r="D41" s="9"/>
      <c r="E41" s="1"/>
      <c r="F41" s="1">
        <f>F42</f>
        <v>400000</v>
      </c>
      <c r="G41" s="9"/>
      <c r="H41" s="9"/>
      <c r="I41" s="10">
        <f t="shared" si="6"/>
        <v>400000</v>
      </c>
    </row>
    <row r="42" spans="1:9" x14ac:dyDescent="0.35">
      <c r="A42" s="9"/>
      <c r="B42" s="9" t="s">
        <v>42</v>
      </c>
      <c r="C42" s="9" t="s">
        <v>24</v>
      </c>
      <c r="D42" s="9">
        <v>2</v>
      </c>
      <c r="E42" s="1">
        <v>200000</v>
      </c>
      <c r="F42" s="1">
        <f>D42*E42</f>
        <v>400000</v>
      </c>
      <c r="G42" s="9"/>
      <c r="H42" s="9"/>
      <c r="I42" s="10">
        <f t="shared" ref="I42:I47" si="7">F42-G42-H42</f>
        <v>400000</v>
      </c>
    </row>
    <row r="43" spans="1:9" s="11" customFormat="1" ht="60" x14ac:dyDescent="0.3">
      <c r="A43" s="8"/>
      <c r="B43" s="8" t="s">
        <v>44</v>
      </c>
      <c r="C43" s="8"/>
      <c r="D43" s="8"/>
      <c r="E43" s="3"/>
      <c r="F43" s="3">
        <f>F44</f>
        <v>409008</v>
      </c>
      <c r="G43" s="8"/>
      <c r="H43" s="8"/>
      <c r="I43" s="12">
        <f t="shared" si="7"/>
        <v>409008</v>
      </c>
    </row>
    <row r="44" spans="1:9" ht="30" x14ac:dyDescent="0.35">
      <c r="A44" s="9"/>
      <c r="B44" s="8" t="s">
        <v>45</v>
      </c>
      <c r="C44" s="9"/>
      <c r="D44" s="9"/>
      <c r="E44" s="1"/>
      <c r="F44" s="1">
        <f>F45+F46+F47</f>
        <v>409008</v>
      </c>
      <c r="G44" s="9"/>
      <c r="H44" s="9"/>
      <c r="I44" s="10">
        <f t="shared" si="7"/>
        <v>409008</v>
      </c>
    </row>
    <row r="45" spans="1:9" x14ac:dyDescent="0.35">
      <c r="A45" s="9"/>
      <c r="B45" s="9" t="s">
        <v>46</v>
      </c>
      <c r="C45" s="9"/>
      <c r="D45" s="4">
        <f>4*2</f>
        <v>8</v>
      </c>
      <c r="E45" s="9">
        <f>3063*2</f>
        <v>6126</v>
      </c>
      <c r="F45" s="1">
        <f>D45*E45</f>
        <v>49008</v>
      </c>
      <c r="G45" s="9"/>
      <c r="H45" s="9"/>
      <c r="I45" s="10">
        <f t="shared" si="7"/>
        <v>49008</v>
      </c>
    </row>
    <row r="46" spans="1:9" ht="31" x14ac:dyDescent="0.35">
      <c r="A46" s="9"/>
      <c r="B46" s="9" t="s">
        <v>47</v>
      </c>
      <c r="C46" s="9"/>
      <c r="D46" s="9">
        <v>8</v>
      </c>
      <c r="E46" s="1">
        <v>15000</v>
      </c>
      <c r="F46" s="1">
        <f>D46*E46</f>
        <v>120000</v>
      </c>
      <c r="G46" s="9"/>
      <c r="H46" s="9"/>
      <c r="I46" s="10">
        <f t="shared" si="7"/>
        <v>120000</v>
      </c>
    </row>
    <row r="47" spans="1:9" x14ac:dyDescent="0.35">
      <c r="A47" s="9"/>
      <c r="B47" s="9" t="s">
        <v>48</v>
      </c>
      <c r="C47" s="9"/>
      <c r="D47" s="9">
        <v>4</v>
      </c>
      <c r="E47" s="1">
        <v>60000</v>
      </c>
      <c r="F47" s="1">
        <f>D47*E47</f>
        <v>240000</v>
      </c>
      <c r="G47" s="9"/>
      <c r="H47" s="9"/>
      <c r="I47" s="10">
        <f t="shared" si="7"/>
        <v>240000</v>
      </c>
    </row>
    <row r="48" spans="1:9" s="11" customFormat="1" ht="45" x14ac:dyDescent="0.3">
      <c r="A48" s="8"/>
      <c r="B48" s="8" t="s">
        <v>49</v>
      </c>
      <c r="C48" s="8"/>
      <c r="D48" s="8"/>
      <c r="E48" s="3"/>
      <c r="F48" s="3">
        <f>F49</f>
        <v>2000000</v>
      </c>
      <c r="G48" s="8"/>
      <c r="H48" s="8"/>
      <c r="I48" s="12">
        <f t="shared" si="5"/>
        <v>2000000</v>
      </c>
    </row>
    <row r="49" spans="1:11" ht="45" x14ac:dyDescent="0.35">
      <c r="A49" s="9"/>
      <c r="B49" s="8" t="s">
        <v>32</v>
      </c>
      <c r="C49" s="9"/>
      <c r="D49" s="9"/>
      <c r="E49" s="1"/>
      <c r="F49" s="1">
        <f>F50</f>
        <v>2000000</v>
      </c>
      <c r="G49" s="9"/>
      <c r="H49" s="9"/>
      <c r="I49" s="10">
        <f t="shared" ref="I49:I57" si="8">F49-G49-H49</f>
        <v>2000000</v>
      </c>
    </row>
    <row r="50" spans="1:11" ht="31" x14ac:dyDescent="0.35">
      <c r="A50" s="9"/>
      <c r="B50" s="9" t="s">
        <v>50</v>
      </c>
      <c r="C50" s="9" t="s">
        <v>24</v>
      </c>
      <c r="D50" s="9">
        <v>8</v>
      </c>
      <c r="E50" s="1">
        <v>250000</v>
      </c>
      <c r="F50" s="1">
        <f>D50*E50</f>
        <v>2000000</v>
      </c>
      <c r="G50" s="9"/>
      <c r="H50" s="9"/>
      <c r="I50" s="10">
        <f t="shared" si="8"/>
        <v>2000000</v>
      </c>
    </row>
    <row r="51" spans="1:11" s="11" customFormat="1" ht="60" x14ac:dyDescent="0.3">
      <c r="A51" s="8"/>
      <c r="B51" s="8" t="s">
        <v>51</v>
      </c>
      <c r="C51" s="8"/>
      <c r="D51" s="8"/>
      <c r="E51" s="3"/>
      <c r="F51" s="3">
        <f>F52+F56</f>
        <v>192504</v>
      </c>
      <c r="G51" s="8"/>
      <c r="H51" s="8"/>
      <c r="I51" s="12">
        <f t="shared" si="8"/>
        <v>192504</v>
      </c>
    </row>
    <row r="52" spans="1:11" ht="30" x14ac:dyDescent="0.35">
      <c r="A52" s="9"/>
      <c r="B52" s="8" t="s">
        <v>45</v>
      </c>
      <c r="C52" s="9"/>
      <c r="D52" s="9"/>
      <c r="E52" s="1"/>
      <c r="F52" s="1">
        <f>F53+F54+F55</f>
        <v>144504</v>
      </c>
      <c r="G52" s="9"/>
      <c r="H52" s="9"/>
      <c r="I52" s="10">
        <f t="shared" si="8"/>
        <v>144504</v>
      </c>
    </row>
    <row r="53" spans="1:11" x14ac:dyDescent="0.35">
      <c r="A53" s="9"/>
      <c r="B53" s="9" t="s">
        <v>52</v>
      </c>
      <c r="C53" s="9"/>
      <c r="D53" s="4">
        <f>4</f>
        <v>4</v>
      </c>
      <c r="E53" s="1">
        <f>3063*2</f>
        <v>6126</v>
      </c>
      <c r="F53" s="1">
        <f>D53*E53</f>
        <v>24504</v>
      </c>
      <c r="G53" s="9"/>
      <c r="H53" s="9"/>
      <c r="I53" s="10">
        <f t="shared" si="8"/>
        <v>24504</v>
      </c>
    </row>
    <row r="54" spans="1:11" ht="31" x14ac:dyDescent="0.35">
      <c r="A54" s="9"/>
      <c r="B54" s="9" t="s">
        <v>53</v>
      </c>
      <c r="C54" s="9"/>
      <c r="D54" s="9">
        <v>4</v>
      </c>
      <c r="E54" s="1">
        <v>15000</v>
      </c>
      <c r="F54" s="1">
        <f>D54*E54</f>
        <v>60000</v>
      </c>
      <c r="G54" s="9"/>
      <c r="H54" s="9"/>
      <c r="I54" s="10">
        <f t="shared" si="8"/>
        <v>60000</v>
      </c>
    </row>
    <row r="55" spans="1:11" x14ac:dyDescent="0.35">
      <c r="A55" s="9"/>
      <c r="B55" s="9" t="s">
        <v>54</v>
      </c>
      <c r="C55" s="9"/>
      <c r="D55" s="9">
        <v>1</v>
      </c>
      <c r="E55" s="1">
        <v>60000</v>
      </c>
      <c r="F55" s="1">
        <f>D55*E55</f>
        <v>60000</v>
      </c>
      <c r="G55" s="9"/>
      <c r="H55" s="9"/>
      <c r="I55" s="10">
        <f t="shared" si="8"/>
        <v>60000</v>
      </c>
    </row>
    <row r="56" spans="1:11" ht="30" x14ac:dyDescent="0.35">
      <c r="A56" s="9"/>
      <c r="B56" s="8" t="s">
        <v>55</v>
      </c>
      <c r="C56" s="9"/>
      <c r="D56" s="9"/>
      <c r="E56" s="1"/>
      <c r="F56" s="1">
        <f>F57</f>
        <v>48000</v>
      </c>
      <c r="G56" s="9"/>
      <c r="H56" s="9"/>
      <c r="I56" s="10">
        <f t="shared" si="8"/>
        <v>48000</v>
      </c>
    </row>
    <row r="57" spans="1:11" x14ac:dyDescent="0.35">
      <c r="A57" s="9"/>
      <c r="B57" s="9" t="s">
        <v>56</v>
      </c>
      <c r="C57" s="9" t="s">
        <v>24</v>
      </c>
      <c r="D57" s="9">
        <v>1</v>
      </c>
      <c r="E57" s="1">
        <f>40*1200</f>
        <v>48000</v>
      </c>
      <c r="F57" s="1">
        <f t="shared" ref="F57" si="9">D57*E57</f>
        <v>48000</v>
      </c>
      <c r="G57" s="9"/>
      <c r="H57" s="9"/>
      <c r="I57" s="10">
        <f t="shared" si="8"/>
        <v>48000</v>
      </c>
    </row>
    <row r="58" spans="1:11" x14ac:dyDescent="0.35">
      <c r="A58" s="9"/>
      <c r="B58" s="9" t="s">
        <v>57</v>
      </c>
      <c r="C58" s="9"/>
      <c r="D58" s="9"/>
      <c r="E58" s="1"/>
      <c r="F58" s="1">
        <f>F23+F10</f>
        <v>9200000</v>
      </c>
      <c r="G58" s="1">
        <f t="shared" ref="G58:I58" si="10">G23+G10</f>
        <v>0</v>
      </c>
      <c r="H58" s="1">
        <f t="shared" si="10"/>
        <v>0</v>
      </c>
      <c r="I58" s="1">
        <f t="shared" si="10"/>
        <v>9200000</v>
      </c>
      <c r="K58" s="13"/>
    </row>
    <row r="59" spans="1:11" x14ac:dyDescent="0.35">
      <c r="A59" s="30" t="s">
        <v>58</v>
      </c>
      <c r="B59" s="30"/>
      <c r="C59" s="30"/>
      <c r="D59" s="30"/>
      <c r="E59" s="30"/>
      <c r="F59" s="30"/>
      <c r="G59" s="30"/>
      <c r="H59" s="30"/>
      <c r="I59" s="30"/>
    </row>
    <row r="60" spans="1:11" x14ac:dyDescent="0.35">
      <c r="A60" s="31" t="s">
        <v>63</v>
      </c>
      <c r="B60" s="31"/>
      <c r="C60" s="31"/>
      <c r="D60" s="31"/>
      <c r="E60" s="31"/>
      <c r="F60" s="31"/>
      <c r="G60" s="31"/>
      <c r="H60" s="31"/>
      <c r="I60" s="31"/>
    </row>
    <row r="61" spans="1:11" x14ac:dyDescent="0.35">
      <c r="A61" s="17"/>
      <c r="B61"/>
      <c r="C61"/>
      <c r="D61"/>
      <c r="E61"/>
      <c r="F61"/>
      <c r="G61"/>
      <c r="H61"/>
      <c r="I61"/>
    </row>
    <row r="62" spans="1:11" ht="15.75" customHeight="1" x14ac:dyDescent="0.35">
      <c r="A62" s="32" t="s">
        <v>64</v>
      </c>
      <c r="B62" s="32"/>
      <c r="C62" s="32"/>
      <c r="D62" s="32"/>
      <c r="E62" s="32"/>
      <c r="F62" s="32"/>
      <c r="G62" s="32"/>
      <c r="H62" s="32"/>
      <c r="I62" s="32"/>
    </row>
    <row r="63" spans="1:11" x14ac:dyDescent="0.35">
      <c r="A63" s="18" t="s">
        <v>59</v>
      </c>
      <c r="B63" s="18"/>
      <c r="C63" s="18"/>
      <c r="D63" s="18"/>
      <c r="E63" s="18"/>
      <c r="F63" s="18"/>
      <c r="G63" s="18"/>
      <c r="H63" s="18"/>
      <c r="I63" s="18"/>
    </row>
    <row r="64" spans="1:11" x14ac:dyDescent="0.35">
      <c r="A64" s="18" t="s">
        <v>60</v>
      </c>
      <c r="B64" s="18"/>
      <c r="C64" s="18"/>
      <c r="D64" s="18"/>
      <c r="E64" s="18"/>
      <c r="F64" s="18"/>
      <c r="G64" s="18"/>
      <c r="H64" s="18"/>
      <c r="I64" s="18"/>
    </row>
    <row r="65" spans="1:9" x14ac:dyDescent="0.35">
      <c r="A65" s="17"/>
      <c r="B65"/>
      <c r="C65"/>
      <c r="D65"/>
      <c r="E65"/>
      <c r="F65"/>
      <c r="G65"/>
      <c r="H65"/>
      <c r="I65"/>
    </row>
    <row r="66" spans="1:9" x14ac:dyDescent="0.35">
      <c r="A66" s="18" t="s">
        <v>61</v>
      </c>
      <c r="B66" s="18"/>
      <c r="C66" s="18"/>
      <c r="D66" s="18"/>
      <c r="E66" s="18"/>
      <c r="F66" s="18"/>
      <c r="G66" s="18"/>
      <c r="H66" s="18"/>
      <c r="I66" s="18"/>
    </row>
    <row r="67" spans="1:9" x14ac:dyDescent="0.35">
      <c r="A67" s="19"/>
      <c r="B67"/>
      <c r="C67"/>
      <c r="D67"/>
      <c r="E67"/>
      <c r="F67"/>
      <c r="G67"/>
      <c r="H67"/>
      <c r="I67"/>
    </row>
    <row r="68" spans="1:9" x14ac:dyDescent="0.35">
      <c r="A68" s="20" t="s">
        <v>65</v>
      </c>
      <c r="B68" s="21"/>
      <c r="C68" s="22"/>
      <c r="D68"/>
      <c r="E68"/>
      <c r="F68"/>
      <c r="G68"/>
      <c r="H68"/>
      <c r="I68"/>
    </row>
    <row r="69" spans="1:9" x14ac:dyDescent="0.35">
      <c r="A69" s="20" t="s">
        <v>66</v>
      </c>
      <c r="B69" s="21"/>
      <c r="C69" s="22"/>
      <c r="D69"/>
      <c r="E69"/>
      <c r="F69"/>
      <c r="G69"/>
      <c r="H69"/>
      <c r="I69"/>
    </row>
    <row r="70" spans="1:9" x14ac:dyDescent="0.35">
      <c r="A70" s="20" t="s">
        <v>67</v>
      </c>
      <c r="B70" s="23"/>
      <c r="C70" s="22"/>
      <c r="D70"/>
      <c r="E70"/>
      <c r="F70"/>
      <c r="G70"/>
      <c r="H70"/>
      <c r="I70"/>
    </row>
    <row r="71" spans="1:9" x14ac:dyDescent="0.35">
      <c r="A71" s="20" t="s">
        <v>68</v>
      </c>
      <c r="B71" s="23"/>
      <c r="C71" s="22"/>
      <c r="D71"/>
      <c r="E71"/>
      <c r="F71"/>
      <c r="G71"/>
      <c r="H71"/>
      <c r="I71"/>
    </row>
    <row r="72" spans="1:9" x14ac:dyDescent="0.35">
      <c r="A72" s="20" t="s">
        <v>69</v>
      </c>
      <c r="B72" s="21"/>
      <c r="C72" s="22"/>
      <c r="D72"/>
      <c r="E72"/>
      <c r="F72"/>
      <c r="G72"/>
      <c r="H72"/>
      <c r="I72"/>
    </row>
    <row r="73" spans="1:9" x14ac:dyDescent="0.35">
      <c r="A73" s="20" t="s">
        <v>70</v>
      </c>
      <c r="B73" s="21"/>
      <c r="C73" s="22"/>
      <c r="D73"/>
      <c r="E73"/>
      <c r="F73"/>
      <c r="G73"/>
      <c r="H73"/>
      <c r="I73"/>
    </row>
    <row r="74" spans="1:9" x14ac:dyDescent="0.35">
      <c r="A74" s="14"/>
    </row>
    <row r="75" spans="1:9" x14ac:dyDescent="0.35">
      <c r="A75" s="14"/>
    </row>
    <row r="76" spans="1:9" x14ac:dyDescent="0.35">
      <c r="A76" s="14"/>
    </row>
    <row r="77" spans="1:9" x14ac:dyDescent="0.35">
      <c r="A77" s="14"/>
    </row>
    <row r="78" spans="1:9" x14ac:dyDescent="0.35">
      <c r="A78" s="14"/>
    </row>
    <row r="79" spans="1:9" x14ac:dyDescent="0.35">
      <c r="A79" s="14"/>
    </row>
    <row r="80" spans="1:9" x14ac:dyDescent="0.35">
      <c r="A80" s="14"/>
    </row>
    <row r="81" spans="1:1" x14ac:dyDescent="0.35">
      <c r="A81" s="14"/>
    </row>
    <row r="82" spans="1:1" x14ac:dyDescent="0.35">
      <c r="A82" s="15"/>
    </row>
  </sheetData>
  <mergeCells count="15">
    <mergeCell ref="A59:I59"/>
    <mergeCell ref="A60:I60"/>
    <mergeCell ref="A62:I62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8740157480314965" right="0.39370078740157483" top="0.39370078740157483" bottom="0.39370078740157483" header="0.31496062992125984" footer="0.31496062992125984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3D1D8278F773B4FA52B63026B868369" ma:contentTypeVersion="13" ma:contentTypeDescription="Создание документа." ma:contentTypeScope="" ma:versionID="eca6f78c7ea14397736bd3064246e276">
  <xsd:schema xmlns:xsd="http://www.w3.org/2001/XMLSchema" xmlns:xs="http://www.w3.org/2001/XMLSchema" xmlns:p="http://schemas.microsoft.com/office/2006/metadata/properties" xmlns:ns2="0b7f5264-d68c-4ae0-a932-7af2add65f9c" xmlns:ns3="4ed996e5-4d62-49fd-9e23-1aeb353fc210" targetNamespace="http://schemas.microsoft.com/office/2006/metadata/properties" ma:root="true" ma:fieldsID="aaa6ee72c752661cfdc323bca999bda3" ns2:_="" ns3:_="">
    <xsd:import namespace="0b7f5264-d68c-4ae0-a932-7af2add65f9c"/>
    <xsd:import namespace="4ed996e5-4d62-49fd-9e23-1aeb353fc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f5264-d68c-4ae0-a932-7af2add65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996e5-4d62-49fd-9e23-1aeb353fc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18EBB-C621-40E2-8D1A-013BFBE3C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f5264-d68c-4ae0-a932-7af2add65f9c"/>
    <ds:schemaRef ds:uri="4ed996e5-4d62-49fd-9e23-1aeb353fc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AF714A-1BF4-4C21-8F58-E852AF88B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1F292-E303-4E76-BB03-B41CBD60201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b7f5264-d68c-4ae0-a932-7af2add65f9c"/>
    <ds:schemaRef ds:uri="4ed996e5-4d62-49fd-9e23-1aeb353fc21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Cisc</cp:lastModifiedBy>
  <cp:revision/>
  <dcterms:created xsi:type="dcterms:W3CDTF">2021-01-27T10:48:44Z</dcterms:created>
  <dcterms:modified xsi:type="dcterms:W3CDTF">2022-08-03T04:50:39Z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0x01010043D1D8278F773B4FA52B63026B868369</vt:lpwstr>
  </property>
</Properties>
</file>