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C\Desktop\Готовые договора\ОФ Бирге\"/>
    </mc:Choice>
  </mc:AlternateContent>
  <xr:revisionPtr revIDLastSave="0" documentId="8_{57BD2D57-ADEA-43CE-B5E9-6917264AB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37" i="1"/>
  <c r="F55" i="1" l="1"/>
  <c r="F59" i="1"/>
  <c r="I59" i="1" s="1"/>
  <c r="F52" i="1"/>
  <c r="I52" i="1" s="1"/>
  <c r="F41" i="1"/>
  <c r="I41" i="1" s="1"/>
  <c r="F40" i="1"/>
  <c r="I40" i="1" s="1"/>
  <c r="I55" i="1" l="1"/>
  <c r="I53" i="1" s="1"/>
  <c r="F54" i="1"/>
  <c r="I54" i="1" s="1"/>
  <c r="F53" i="1"/>
  <c r="F39" i="1"/>
  <c r="I39" i="1" s="1"/>
  <c r="F36" i="1" l="1"/>
  <c r="I36" i="1" s="1"/>
  <c r="I37" i="1" l="1"/>
  <c r="F22" i="1"/>
  <c r="F23" i="1"/>
  <c r="F51" i="1" l="1"/>
  <c r="F50" i="1"/>
  <c r="F49" i="1"/>
  <c r="F48" i="1" l="1"/>
  <c r="I48" i="1" s="1"/>
  <c r="F35" i="1"/>
  <c r="I35" i="1" s="1"/>
  <c r="F58" i="1" l="1"/>
  <c r="F57" i="1" s="1"/>
  <c r="I51" i="1"/>
  <c r="I50" i="1"/>
  <c r="F46" i="1"/>
  <c r="I46" i="1" s="1"/>
  <c r="I43" i="1"/>
  <c r="F32" i="1"/>
  <c r="F34" i="1"/>
  <c r="I34" i="1" s="1"/>
  <c r="F33" i="1"/>
  <c r="I33" i="1" s="1"/>
  <c r="F56" i="1" l="1"/>
  <c r="I57" i="1"/>
  <c r="I56" i="1" s="1"/>
  <c r="I58" i="1"/>
  <c r="I32" i="1"/>
  <c r="F31" i="1"/>
  <c r="F47" i="1"/>
  <c r="I49" i="1"/>
  <c r="I47" i="1" s="1"/>
  <c r="F42" i="1"/>
  <c r="F38" i="1" s="1"/>
  <c r="F45" i="1"/>
  <c r="F44" i="1" s="1"/>
  <c r="F30" i="1" l="1"/>
  <c r="I31" i="1"/>
  <c r="I45" i="1"/>
  <c r="I44" i="1"/>
  <c r="I42" i="1"/>
  <c r="I30" i="1" l="1"/>
  <c r="F29" i="1"/>
  <c r="I38" i="1"/>
  <c r="F28" i="1"/>
  <c r="I28" i="1" s="1"/>
  <c r="F27" i="1"/>
  <c r="I27" i="1" s="1"/>
  <c r="H26" i="1"/>
  <c r="G26" i="1"/>
  <c r="F25" i="1"/>
  <c r="I25" i="1" s="1"/>
  <c r="I24" i="1" s="1"/>
  <c r="H24" i="1"/>
  <c r="G24" i="1"/>
  <c r="I23" i="1"/>
  <c r="I22" i="1"/>
  <c r="H21" i="1"/>
  <c r="G21" i="1"/>
  <c r="F21" i="1"/>
  <c r="F20" i="1"/>
  <c r="F19" i="1"/>
  <c r="I19" i="1" s="1"/>
  <c r="F18" i="1"/>
  <c r="I18" i="1" s="1"/>
  <c r="F17" i="1"/>
  <c r="I17" i="1" s="1"/>
  <c r="F16" i="1"/>
  <c r="I16" i="1" s="1"/>
  <c r="F15" i="1"/>
  <c r="H14" i="1"/>
  <c r="G14" i="1"/>
  <c r="E14" i="1"/>
  <c r="I29" i="1" l="1"/>
  <c r="I15" i="1"/>
  <c r="I14" i="1" s="1"/>
  <c r="F14" i="1"/>
  <c r="I20" i="1"/>
  <c r="F24" i="1"/>
  <c r="F26" i="1"/>
  <c r="I26" i="1"/>
  <c r="I21" i="1"/>
  <c r="F13" i="1" l="1"/>
  <c r="F60" i="1" s="1"/>
  <c r="I13" i="1"/>
  <c r="I60" i="1" s="1"/>
</calcChain>
</file>

<file path=xl/sharedStrings.xml><?xml version="1.0" encoding="utf-8"?>
<sst xmlns="http://schemas.openxmlformats.org/spreadsheetml/2006/main" count="100" uniqueCount="68">
  <si>
    <t>№</t>
  </si>
  <si>
    <t>Административные затраты:</t>
  </si>
  <si>
    <t>Канцелярские товары</t>
  </si>
  <si>
    <t>Услуги сопровождения и обновления 1С:Бухгалтерия</t>
  </si>
  <si>
    <t>Прямые расходы:</t>
  </si>
  <si>
    <t>Источники финансирования</t>
  </si>
  <si>
    <t>Другие источники софинансиро вания</t>
  </si>
  <si>
    <t xml:space="preserve">Ед.изм.
</t>
  </si>
  <si>
    <t>Статьи расходов</t>
  </si>
  <si>
    <t>Средства гранта</t>
  </si>
  <si>
    <t>Кол-во</t>
  </si>
  <si>
    <t>Всего</t>
  </si>
  <si>
    <t>Стоимость</t>
  </si>
  <si>
    <t>Заявитель
(собствен
ный
вклад)</t>
  </si>
  <si>
    <t>1) заработная плата, в том числе:</t>
  </si>
  <si>
    <t>2) социальный налог и социальные отчисления</t>
  </si>
  <si>
    <t>3) обязательное медицинское страхование</t>
  </si>
  <si>
    <t>4) банковские услуги</t>
  </si>
  <si>
    <t>9) прочие расходы, в том числе:</t>
  </si>
  <si>
    <t>Услуги по заправке картриджей</t>
  </si>
  <si>
    <t>Материально-техническое
обеспечение</t>
  </si>
  <si>
    <t>работы и услуги физических лиц, в том числе:</t>
  </si>
  <si>
    <t>работы и услуги юридических лиц, в том числе:</t>
  </si>
  <si>
    <t>мес</t>
  </si>
  <si>
    <t>мес.</t>
  </si>
  <si>
    <t>усл.</t>
  </si>
  <si>
    <t>шт.</t>
  </si>
  <si>
    <t xml:space="preserve">Координатор проекта </t>
  </si>
  <si>
    <t>5) расходы на оплату аренды за
помещения</t>
  </si>
  <si>
    <t>6) расходные материалы, приобретение товаров, необходимых для обслуживания и содержания основных средств и другие запасы, в том числе:</t>
  </si>
  <si>
    <r>
      <rPr>
        <b/>
        <sz val="12"/>
        <rFont val="Times New Roman"/>
        <family val="1"/>
        <charset val="204"/>
      </rPr>
      <t>Тема гранта</t>
    </r>
    <r>
      <rPr>
        <sz val="12"/>
        <rFont val="Times New Roman"/>
        <family val="1"/>
        <charset val="204"/>
      </rPr>
      <t>: Реализация проектов по консолидации казахстанской молодежи, проживающей и обучающеся за рубежом</t>
    </r>
  </si>
  <si>
    <r>
      <rPr>
        <b/>
        <sz val="12"/>
        <rFont val="Times New Roman"/>
        <family val="1"/>
        <charset val="204"/>
      </rPr>
      <t>Сумма гранта:</t>
    </r>
    <r>
      <rPr>
        <sz val="12"/>
        <rFont val="Times New Roman"/>
        <family val="1"/>
        <charset val="204"/>
      </rPr>
      <t xml:space="preserve"> 10 404 000 тенге (десять миллионов четыреста четыре тысячи) тенге</t>
    </r>
  </si>
  <si>
    <t>Менеджер по связям с общественностью</t>
  </si>
  <si>
    <t>Принтер МФУ</t>
  </si>
  <si>
    <t>Ноутбук с комплектующими</t>
  </si>
  <si>
    <t xml:space="preserve">1)  Проведение подготовительной и информационной работы по продвижению патриотизма, национального сознания для казахстанской молодежи, проживающей и обучающейся за рубежом </t>
  </si>
  <si>
    <t xml:space="preserve">услуги SMM менеджера </t>
  </si>
  <si>
    <t xml:space="preserve">услуги бухгалтера </t>
  </si>
  <si>
    <t>3)  Слет зарубежных студенческих организаций Казахстана, в том числе и в онлайн-формате</t>
  </si>
  <si>
    <t>4) Запуск рубрики «История успеха», в рамках которой описываются достижения (на территории Республики Казахстан) выпускников зарубежных ВУЗов. Данная рубрика повысит мотивацию к возвращению казахстанских студентов на родину, а также содействует в популяризации тренда на обучение в лучших мировых ВУЗах.</t>
  </si>
  <si>
    <t xml:space="preserve">Смета расходов по реализации социального проекта  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</si>
  <si>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</si>
  <si>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</si>
  <si>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>«СОГЛАСОВАНО»</t>
  </si>
  <si>
    <t>Грантодатель:</t>
  </si>
  <si>
    <t>Услуга по размещению статьи республиканских СМИ</t>
  </si>
  <si>
    <t xml:space="preserve">Таргетирование по продвеждению проекта </t>
  </si>
  <si>
    <t>Услуги разработки инфографики</t>
  </si>
  <si>
    <t>Услуги проведение семинар тренингов с участием  3х экспертов</t>
  </si>
  <si>
    <t xml:space="preserve">Усулги по онлайн платформы для мероприятия </t>
  </si>
  <si>
    <t xml:space="preserve">Услуги 3х эксперта для проведния мастер классов по казахским обычам </t>
  </si>
  <si>
    <r>
      <rPr>
        <b/>
        <sz val="12"/>
        <rFont val="Times New Roman"/>
        <family val="1"/>
        <charset val="204"/>
      </rPr>
      <t>Грантополучатель</t>
    </r>
    <r>
      <rPr>
        <sz val="12"/>
        <rFont val="Times New Roman"/>
        <family val="1"/>
        <charset val="204"/>
      </rPr>
      <t>: ОФ "Бірге"</t>
    </r>
  </si>
  <si>
    <t>2)  Использование возможностей объединения соотечественников для проведения и организации международных мероприятий, направленных на чувства единения и сопричастности за судьбу страны.</t>
  </si>
  <si>
    <t>5) Организация диалоговых/дискуссионных площадок среди казахстанской молодежи, проживающей и обучающейся за рубежом</t>
  </si>
  <si>
    <t>Усулга транспорта( Павлодарская область, Карагандиская область, Костанайская область)</t>
  </si>
  <si>
    <t xml:space="preserve">Размещение в информационных аккаунтов в социальных сетях республиканского уровня </t>
  </si>
  <si>
    <t>Услуга по размещению сюжета республиканских СМИ(храном.-1,5 мин.)</t>
  </si>
  <si>
    <t>Услуги экспертов по выроботке рекомендации (3 рекомендации)</t>
  </si>
  <si>
    <t>6) Организация виртуальной нетворкинг встречи.</t>
  </si>
  <si>
    <t>Приложение № 2 
к Договору о предоставлении гранта 
от «31» марта 2022 года № 19</t>
  </si>
  <si>
    <t xml:space="preserve">Итого </t>
  </si>
  <si>
    <t xml:space="preserve">И.О. руководителя _________________ Кунтуган Е. </t>
  </si>
  <si>
    <t>Общественный фонд "Бірге"</t>
  </si>
  <si>
    <t xml:space="preserve">НАО "Центр поддержки гражданских инициатив" </t>
  </si>
  <si>
    <t xml:space="preserve">И.О. Председателя Правления ____________________Құрман Ғ.П. </t>
  </si>
  <si>
    <t xml:space="preserve">Главный менеджер Департамента управления проектами ________________Рыспаева Д.М. </t>
  </si>
  <si>
    <t xml:space="preserve">Заместитель Председателя Правления __________________Бисембиев Ж.О. </t>
  </si>
  <si>
    <t>Услуги видеосъемки (хронометраж не менее 1 минуты, в качестве FullHD)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</si>
</sst>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\ _₽_-;_-@_-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3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0"/>
    </xf>
    <xf numFmtId="0" fontId="5" fillId="0" borderId="0" xfId="0" applyFont="1" applyFill="1"/>
    <xf numFmtId="3" fontId="5" fillId="0" borderId="0" xfId="0" applyNumberFormat="1" applyFont="1" applyFill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"/>
  <sheetViews>
    <sheetView tabSelected="1" view="pageBreakPreview" zoomScale="60" zoomScaleNormal="100" workbookViewId="0">
      <selection activeCell="G64" sqref="G64"/>
    </sheetView>
  </sheetViews>
  <sheetFormatPr defaultColWidth="9.140625" defaultRowHeight="15.75" x14ac:dyDescent="0.25"/>
  <cols>
    <col min="1" max="1" width="5.42578125" style="45" customWidth="1"/>
    <col min="2" max="2" width="39.140625" style="2" customWidth="1"/>
    <col min="3" max="3" width="9.140625" style="1"/>
    <col min="4" max="4" width="9.28515625" style="1" bestFit="1" customWidth="1"/>
    <col min="5" max="5" width="12.28515625" style="15" bestFit="1" customWidth="1"/>
    <col min="6" max="6" width="14.140625" style="15" bestFit="1" customWidth="1"/>
    <col min="7" max="7" width="11.28515625" style="1" customWidth="1"/>
    <col min="8" max="8" width="10.28515625" style="1" customWidth="1"/>
    <col min="9" max="9" width="14.7109375" style="1" bestFit="1" customWidth="1"/>
    <col min="10" max="10" width="11.28515625" style="4" bestFit="1" customWidth="1"/>
    <col min="11" max="11" width="10.140625" style="3" bestFit="1" customWidth="1"/>
    <col min="12" max="12" width="11.28515625" style="3" bestFit="1" customWidth="1"/>
    <col min="13" max="13" width="9.28515625" style="3" bestFit="1" customWidth="1"/>
    <col min="14" max="16384" width="9.140625" style="3"/>
  </cols>
  <sheetData>
    <row r="1" spans="1:11" ht="15.6" customHeight="1" x14ac:dyDescent="0.25">
      <c r="G1" s="26" t="s">
        <v>59</v>
      </c>
      <c r="H1" s="26"/>
      <c r="I1" s="26"/>
    </row>
    <row r="2" spans="1:11" ht="15.6" customHeight="1" x14ac:dyDescent="0.25">
      <c r="G2" s="26"/>
      <c r="H2" s="26"/>
      <c r="I2" s="26"/>
    </row>
    <row r="3" spans="1:11" x14ac:dyDescent="0.25">
      <c r="G3" s="26"/>
      <c r="H3" s="26"/>
      <c r="I3" s="26"/>
    </row>
    <row r="4" spans="1:11" x14ac:dyDescent="0.25">
      <c r="G4" s="26"/>
      <c r="H4" s="26"/>
      <c r="I4" s="26"/>
    </row>
    <row r="5" spans="1:11" ht="1.1499999999999999" customHeight="1" x14ac:dyDescent="0.25">
      <c r="G5" s="26"/>
      <c r="H5" s="26"/>
      <c r="I5" s="26"/>
    </row>
    <row r="6" spans="1:11" x14ac:dyDescent="0.25">
      <c r="B6" s="27" t="s">
        <v>40</v>
      </c>
      <c r="C6" s="27"/>
      <c r="D6" s="27"/>
      <c r="E6" s="27"/>
      <c r="F6" s="27"/>
      <c r="G6" s="27"/>
      <c r="H6" s="27"/>
      <c r="I6" s="27"/>
      <c r="J6" s="27"/>
    </row>
    <row r="7" spans="1:11" ht="12" customHeight="1" x14ac:dyDescent="0.25">
      <c r="B7" s="28"/>
      <c r="C7" s="29"/>
      <c r="D7" s="29"/>
      <c r="E7" s="29"/>
      <c r="F7" s="29"/>
      <c r="G7" s="29"/>
      <c r="H7" s="29"/>
      <c r="I7" s="29"/>
      <c r="J7" s="28"/>
    </row>
    <row r="8" spans="1:11" x14ac:dyDescent="0.25">
      <c r="B8" s="21" t="s">
        <v>51</v>
      </c>
      <c r="C8" s="21"/>
      <c r="D8" s="21"/>
      <c r="E8" s="21"/>
      <c r="F8" s="21"/>
      <c r="G8" s="21"/>
      <c r="H8" s="21"/>
      <c r="I8" s="21"/>
      <c r="J8" s="30"/>
    </row>
    <row r="9" spans="1:11" ht="36" customHeight="1" x14ac:dyDescent="0.25">
      <c r="B9" s="21" t="s">
        <v>30</v>
      </c>
      <c r="C9" s="21"/>
      <c r="D9" s="21"/>
      <c r="E9" s="21"/>
      <c r="F9" s="21"/>
      <c r="G9" s="21"/>
      <c r="H9" s="21"/>
      <c r="I9" s="21"/>
    </row>
    <row r="10" spans="1:11" ht="28.15" customHeight="1" x14ac:dyDescent="0.25">
      <c r="B10" s="22" t="s">
        <v>31</v>
      </c>
      <c r="C10" s="22"/>
      <c r="D10" s="22"/>
      <c r="E10" s="22"/>
      <c r="F10" s="22"/>
      <c r="G10" s="22"/>
      <c r="H10" s="22"/>
      <c r="I10" s="22"/>
    </row>
    <row r="11" spans="1:11" ht="23.45" customHeight="1" x14ac:dyDescent="0.25">
      <c r="A11" s="18"/>
      <c r="B11" s="8"/>
      <c r="C11" s="18"/>
      <c r="D11" s="18"/>
      <c r="E11" s="14"/>
      <c r="F11" s="14"/>
      <c r="G11" s="20" t="s">
        <v>5</v>
      </c>
      <c r="H11" s="20"/>
      <c r="I11" s="20"/>
      <c r="J11" s="6"/>
    </row>
    <row r="12" spans="1:11" ht="94.5" x14ac:dyDescent="0.25">
      <c r="A12" s="31" t="s">
        <v>0</v>
      </c>
      <c r="B12" s="31" t="s">
        <v>8</v>
      </c>
      <c r="C12" s="31" t="s">
        <v>7</v>
      </c>
      <c r="D12" s="31" t="s">
        <v>10</v>
      </c>
      <c r="E12" s="31" t="s">
        <v>12</v>
      </c>
      <c r="F12" s="31" t="s">
        <v>11</v>
      </c>
      <c r="G12" s="23" t="s">
        <v>13</v>
      </c>
      <c r="H12" s="31" t="s">
        <v>6</v>
      </c>
      <c r="I12" s="31" t="s">
        <v>9</v>
      </c>
      <c r="K12" s="19"/>
    </row>
    <row r="13" spans="1:11" x14ac:dyDescent="0.25">
      <c r="A13" s="18">
        <v>1</v>
      </c>
      <c r="B13" s="7" t="s">
        <v>1</v>
      </c>
      <c r="C13" s="16"/>
      <c r="D13" s="32"/>
      <c r="E13" s="33"/>
      <c r="F13" s="10">
        <f>F14+F17+F18+F19+F20+F21+F24</f>
        <v>3379030</v>
      </c>
      <c r="G13" s="10">
        <v>0</v>
      </c>
      <c r="H13" s="10">
        <v>0</v>
      </c>
      <c r="I13" s="10">
        <f>I14+I17+I18+I19+I20+I21+I24</f>
        <v>3379030</v>
      </c>
    </row>
    <row r="14" spans="1:11" ht="15" customHeight="1" x14ac:dyDescent="0.25">
      <c r="A14" s="18"/>
      <c r="B14" s="7" t="s">
        <v>14</v>
      </c>
      <c r="C14" s="18"/>
      <c r="D14" s="12"/>
      <c r="E14" s="12">
        <f>SUM(E15:E16)</f>
        <v>290000</v>
      </c>
      <c r="F14" s="12">
        <f>SUM(F15:F16)</f>
        <v>2320000</v>
      </c>
      <c r="G14" s="12">
        <f>SUM(G15:G16)</f>
        <v>0</v>
      </c>
      <c r="H14" s="12">
        <f>SUM(H15:H16)</f>
        <v>0</v>
      </c>
      <c r="I14" s="12">
        <f>SUM(I15:I16)</f>
        <v>2320000</v>
      </c>
    </row>
    <row r="15" spans="1:11" x14ac:dyDescent="0.25">
      <c r="A15" s="18"/>
      <c r="B15" s="7" t="s">
        <v>27</v>
      </c>
      <c r="C15" s="16" t="s">
        <v>23</v>
      </c>
      <c r="D15" s="5">
        <v>8</v>
      </c>
      <c r="E15" s="24">
        <v>160000</v>
      </c>
      <c r="F15" s="24">
        <f>D15*E15</f>
        <v>1280000</v>
      </c>
      <c r="G15" s="5"/>
      <c r="H15" s="5"/>
      <c r="I15" s="25">
        <f>F15</f>
        <v>1280000</v>
      </c>
    </row>
    <row r="16" spans="1:11" ht="31.5" x14ac:dyDescent="0.25">
      <c r="A16" s="18"/>
      <c r="B16" s="7" t="s">
        <v>32</v>
      </c>
      <c r="C16" s="16" t="s">
        <v>23</v>
      </c>
      <c r="D16" s="5">
        <v>8</v>
      </c>
      <c r="E16" s="24">
        <v>130000</v>
      </c>
      <c r="F16" s="24">
        <f t="shared" ref="F16:F20" si="0">D16*E16</f>
        <v>1040000</v>
      </c>
      <c r="G16" s="5"/>
      <c r="H16" s="5"/>
      <c r="I16" s="25">
        <f t="shared" ref="I16:I23" si="1">F16</f>
        <v>1040000</v>
      </c>
    </row>
    <row r="17" spans="1:12" ht="31.5" x14ac:dyDescent="0.25">
      <c r="A17" s="18"/>
      <c r="B17" s="7" t="s">
        <v>15</v>
      </c>
      <c r="C17" s="18" t="s">
        <v>23</v>
      </c>
      <c r="D17" s="12">
        <v>8</v>
      </c>
      <c r="E17" s="12">
        <v>24244</v>
      </c>
      <c r="F17" s="12">
        <f t="shared" si="0"/>
        <v>193952</v>
      </c>
      <c r="G17" s="12"/>
      <c r="H17" s="12"/>
      <c r="I17" s="12">
        <f t="shared" si="1"/>
        <v>193952</v>
      </c>
    </row>
    <row r="18" spans="1:12" ht="31.5" x14ac:dyDescent="0.25">
      <c r="A18" s="18"/>
      <c r="B18" s="7" t="s">
        <v>16</v>
      </c>
      <c r="C18" s="18" t="s">
        <v>23</v>
      </c>
      <c r="D18" s="12">
        <v>8</v>
      </c>
      <c r="E18" s="12">
        <v>8700</v>
      </c>
      <c r="F18" s="12">
        <f t="shared" si="0"/>
        <v>69600</v>
      </c>
      <c r="G18" s="12"/>
      <c r="H18" s="12"/>
      <c r="I18" s="12">
        <f t="shared" si="1"/>
        <v>69600</v>
      </c>
    </row>
    <row r="19" spans="1:12" x14ac:dyDescent="0.25">
      <c r="A19" s="18"/>
      <c r="B19" s="7" t="s">
        <v>17</v>
      </c>
      <c r="C19" s="18" t="s">
        <v>23</v>
      </c>
      <c r="D19" s="12">
        <v>8</v>
      </c>
      <c r="E19" s="13">
        <v>5000</v>
      </c>
      <c r="F19" s="13">
        <f t="shared" si="0"/>
        <v>40000</v>
      </c>
      <c r="G19" s="12"/>
      <c r="H19" s="12"/>
      <c r="I19" s="12">
        <f t="shared" si="1"/>
        <v>40000</v>
      </c>
    </row>
    <row r="20" spans="1:12" ht="31.5" x14ac:dyDescent="0.25">
      <c r="A20" s="18"/>
      <c r="B20" s="7" t="s">
        <v>28</v>
      </c>
      <c r="C20" s="18" t="s">
        <v>23</v>
      </c>
      <c r="D20" s="12">
        <v>8</v>
      </c>
      <c r="E20" s="13">
        <v>65000</v>
      </c>
      <c r="F20" s="13">
        <f t="shared" si="0"/>
        <v>520000</v>
      </c>
      <c r="G20" s="12"/>
      <c r="H20" s="12"/>
      <c r="I20" s="12">
        <f t="shared" si="1"/>
        <v>520000</v>
      </c>
    </row>
    <row r="21" spans="1:12" ht="78.75" x14ac:dyDescent="0.25">
      <c r="A21" s="18"/>
      <c r="B21" s="7" t="s">
        <v>29</v>
      </c>
      <c r="C21" s="18"/>
      <c r="D21" s="12"/>
      <c r="E21" s="12"/>
      <c r="F21" s="12">
        <f>SUM(F22:F23)</f>
        <v>135478</v>
      </c>
      <c r="G21" s="12">
        <f t="shared" ref="G21:I21" si="2">SUM(G22:G23)</f>
        <v>0</v>
      </c>
      <c r="H21" s="12">
        <f t="shared" si="2"/>
        <v>0</v>
      </c>
      <c r="I21" s="12">
        <f t="shared" si="2"/>
        <v>135478</v>
      </c>
    </row>
    <row r="22" spans="1:12" x14ac:dyDescent="0.25">
      <c r="A22" s="18"/>
      <c r="B22" s="7" t="s">
        <v>2</v>
      </c>
      <c r="C22" s="16" t="s">
        <v>24</v>
      </c>
      <c r="D22" s="9">
        <v>4</v>
      </c>
      <c r="E22" s="10">
        <v>23869.5</v>
      </c>
      <c r="F22" s="10">
        <f>D22*E22</f>
        <v>95478</v>
      </c>
      <c r="G22" s="9"/>
      <c r="H22" s="9"/>
      <c r="I22" s="9">
        <f t="shared" si="1"/>
        <v>95478</v>
      </c>
    </row>
    <row r="23" spans="1:12" ht="17.45" customHeight="1" x14ac:dyDescent="0.25">
      <c r="A23" s="18"/>
      <c r="B23" s="7" t="s">
        <v>19</v>
      </c>
      <c r="C23" s="16" t="s">
        <v>23</v>
      </c>
      <c r="D23" s="9">
        <v>8</v>
      </c>
      <c r="E23" s="10">
        <v>5000</v>
      </c>
      <c r="F23" s="10">
        <f>D23*E23</f>
        <v>40000</v>
      </c>
      <c r="G23" s="9"/>
      <c r="H23" s="9"/>
      <c r="I23" s="9">
        <f t="shared" si="1"/>
        <v>40000</v>
      </c>
    </row>
    <row r="24" spans="1:12" x14ac:dyDescent="0.25">
      <c r="A24" s="18"/>
      <c r="B24" s="7" t="s">
        <v>18</v>
      </c>
      <c r="C24" s="18"/>
      <c r="D24" s="12"/>
      <c r="E24" s="12"/>
      <c r="F24" s="12">
        <f t="shared" ref="F24:I24" si="3">SUM(F25)</f>
        <v>100000</v>
      </c>
      <c r="G24" s="12">
        <f t="shared" si="3"/>
        <v>0</v>
      </c>
      <c r="H24" s="12">
        <f t="shared" si="3"/>
        <v>0</v>
      </c>
      <c r="I24" s="12">
        <f t="shared" si="3"/>
        <v>100000</v>
      </c>
    </row>
    <row r="25" spans="1:12" ht="31.5" x14ac:dyDescent="0.25">
      <c r="A25" s="18"/>
      <c r="B25" s="7" t="s">
        <v>3</v>
      </c>
      <c r="C25" s="16" t="s">
        <v>25</v>
      </c>
      <c r="D25" s="9">
        <v>1</v>
      </c>
      <c r="E25" s="10">
        <v>100000</v>
      </c>
      <c r="F25" s="10">
        <f>D25*E25</f>
        <v>100000</v>
      </c>
      <c r="G25" s="9"/>
      <c r="H25" s="9"/>
      <c r="I25" s="9">
        <f>F25</f>
        <v>100000</v>
      </c>
    </row>
    <row r="26" spans="1:12" ht="31.5" x14ac:dyDescent="0.25">
      <c r="A26" s="18">
        <v>2</v>
      </c>
      <c r="B26" s="7" t="s">
        <v>20</v>
      </c>
      <c r="C26" s="16"/>
      <c r="D26" s="32"/>
      <c r="E26" s="33"/>
      <c r="F26" s="10">
        <f>SUM(F27:F28)</f>
        <v>689970</v>
      </c>
      <c r="G26" s="10">
        <f>SUM(G27:G28)</f>
        <v>0</v>
      </c>
      <c r="H26" s="10">
        <f>SUM(H27:H28)</f>
        <v>0</v>
      </c>
      <c r="I26" s="10">
        <f>SUM(I27:I28)</f>
        <v>689970</v>
      </c>
    </row>
    <row r="27" spans="1:12" x14ac:dyDescent="0.25">
      <c r="A27" s="18"/>
      <c r="B27" s="7" t="s">
        <v>33</v>
      </c>
      <c r="C27" s="16" t="s">
        <v>26</v>
      </c>
      <c r="D27" s="16">
        <v>1</v>
      </c>
      <c r="E27" s="10">
        <v>89990</v>
      </c>
      <c r="F27" s="10">
        <f>D27*E27</f>
        <v>89990</v>
      </c>
      <c r="G27" s="9"/>
      <c r="H27" s="9"/>
      <c r="I27" s="9">
        <f>F27</f>
        <v>89990</v>
      </c>
    </row>
    <row r="28" spans="1:12" ht="16.5" customHeight="1" x14ac:dyDescent="0.25">
      <c r="A28" s="18"/>
      <c r="B28" s="7" t="s">
        <v>34</v>
      </c>
      <c r="C28" s="16" t="s">
        <v>26</v>
      </c>
      <c r="D28" s="9">
        <v>2</v>
      </c>
      <c r="E28" s="10">
        <v>299990</v>
      </c>
      <c r="F28" s="10">
        <f>D28*E28</f>
        <v>599980</v>
      </c>
      <c r="G28" s="9"/>
      <c r="H28" s="9"/>
      <c r="I28" s="9">
        <f>F28</f>
        <v>599980</v>
      </c>
    </row>
    <row r="29" spans="1:12" ht="18" customHeight="1" x14ac:dyDescent="0.25">
      <c r="A29" s="18">
        <v>3</v>
      </c>
      <c r="B29" s="7" t="s">
        <v>4</v>
      </c>
      <c r="C29" s="5"/>
      <c r="D29" s="9"/>
      <c r="E29" s="10"/>
      <c r="F29" s="10">
        <f>F30+F38+F44+F56+F47+F53</f>
        <v>6335000</v>
      </c>
      <c r="G29" s="9"/>
      <c r="H29" s="9"/>
      <c r="I29" s="9">
        <f>F29</f>
        <v>6335000</v>
      </c>
    </row>
    <row r="30" spans="1:12" ht="110.25" x14ac:dyDescent="0.25">
      <c r="A30" s="18"/>
      <c r="B30" s="11" t="s">
        <v>35</v>
      </c>
      <c r="C30" s="18"/>
      <c r="D30" s="12"/>
      <c r="E30" s="13"/>
      <c r="F30" s="13">
        <f>F31+F36</f>
        <v>2290000</v>
      </c>
      <c r="G30" s="12"/>
      <c r="H30" s="12"/>
      <c r="I30" s="12">
        <f>F30</f>
        <v>2290000</v>
      </c>
      <c r="K30" s="19"/>
      <c r="L30" s="19"/>
    </row>
    <row r="31" spans="1:12" ht="31.5" x14ac:dyDescent="0.25">
      <c r="A31" s="18"/>
      <c r="B31" s="11" t="s">
        <v>22</v>
      </c>
      <c r="C31" s="18"/>
      <c r="D31" s="12"/>
      <c r="E31" s="13"/>
      <c r="F31" s="13">
        <f>SUM(F32:F35)</f>
        <v>1250000</v>
      </c>
      <c r="G31" s="12"/>
      <c r="H31" s="12"/>
      <c r="I31" s="12">
        <f>F31</f>
        <v>1250000</v>
      </c>
      <c r="L31" s="19"/>
    </row>
    <row r="32" spans="1:12" x14ac:dyDescent="0.25">
      <c r="A32" s="18"/>
      <c r="B32" s="7" t="s">
        <v>47</v>
      </c>
      <c r="C32" s="5" t="s">
        <v>25</v>
      </c>
      <c r="D32" s="9">
        <v>1</v>
      </c>
      <c r="E32" s="10">
        <v>300000</v>
      </c>
      <c r="F32" s="10">
        <f>D32*E32</f>
        <v>300000</v>
      </c>
      <c r="G32" s="9"/>
      <c r="H32" s="9"/>
      <c r="I32" s="9">
        <f t="shared" ref="I32:I38" si="4">F32</f>
        <v>300000</v>
      </c>
      <c r="L32" s="19"/>
    </row>
    <row r="33" spans="1:13" ht="31.5" x14ac:dyDescent="0.25">
      <c r="A33" s="18"/>
      <c r="B33" s="7" t="s">
        <v>67</v>
      </c>
      <c r="C33" s="5" t="s">
        <v>25</v>
      </c>
      <c r="D33" s="9">
        <v>1</v>
      </c>
      <c r="E33" s="10">
        <v>100000</v>
      </c>
      <c r="F33" s="10">
        <f>D33*E33</f>
        <v>100000</v>
      </c>
      <c r="G33" s="9"/>
      <c r="H33" s="9"/>
      <c r="I33" s="9">
        <f t="shared" si="4"/>
        <v>100000</v>
      </c>
      <c r="L33" s="19"/>
    </row>
    <row r="34" spans="1:13" ht="31.5" x14ac:dyDescent="0.25">
      <c r="A34" s="18"/>
      <c r="B34" s="7" t="s">
        <v>45</v>
      </c>
      <c r="C34" s="5" t="s">
        <v>25</v>
      </c>
      <c r="D34" s="9">
        <v>1</v>
      </c>
      <c r="E34" s="10">
        <v>350000</v>
      </c>
      <c r="F34" s="10">
        <f>D34*E34</f>
        <v>350000</v>
      </c>
      <c r="G34" s="9"/>
      <c r="H34" s="9"/>
      <c r="I34" s="9">
        <f t="shared" si="4"/>
        <v>350000</v>
      </c>
      <c r="L34" s="19"/>
    </row>
    <row r="35" spans="1:13" ht="31.5" x14ac:dyDescent="0.25">
      <c r="A35" s="18"/>
      <c r="B35" s="7" t="s">
        <v>46</v>
      </c>
      <c r="C35" s="5" t="s">
        <v>25</v>
      </c>
      <c r="D35" s="9">
        <v>1</v>
      </c>
      <c r="E35" s="10">
        <v>500000</v>
      </c>
      <c r="F35" s="10">
        <f>D35*E35</f>
        <v>500000</v>
      </c>
      <c r="G35" s="9"/>
      <c r="H35" s="9"/>
      <c r="I35" s="9">
        <f t="shared" si="4"/>
        <v>500000</v>
      </c>
      <c r="L35" s="19"/>
    </row>
    <row r="36" spans="1:13" ht="31.5" x14ac:dyDescent="0.25">
      <c r="A36" s="18"/>
      <c r="B36" s="11" t="s">
        <v>21</v>
      </c>
      <c r="C36" s="18"/>
      <c r="D36" s="12"/>
      <c r="E36" s="13"/>
      <c r="F36" s="13">
        <f>F37</f>
        <v>1040000</v>
      </c>
      <c r="G36" s="12"/>
      <c r="H36" s="12"/>
      <c r="I36" s="12">
        <f>F36</f>
        <v>1040000</v>
      </c>
      <c r="L36" s="19"/>
    </row>
    <row r="37" spans="1:13" x14ac:dyDescent="0.25">
      <c r="A37" s="18"/>
      <c r="B37" s="7" t="s">
        <v>36</v>
      </c>
      <c r="C37" s="5" t="s">
        <v>25</v>
      </c>
      <c r="D37" s="9">
        <v>8</v>
      </c>
      <c r="E37" s="10">
        <v>130000</v>
      </c>
      <c r="F37" s="10">
        <f>E37*D37</f>
        <v>1040000</v>
      </c>
      <c r="G37" s="9"/>
      <c r="H37" s="9"/>
      <c r="I37" s="9">
        <f>F37</f>
        <v>1040000</v>
      </c>
      <c r="L37" s="19"/>
    </row>
    <row r="38" spans="1:13" ht="98.25" customHeight="1" x14ac:dyDescent="0.25">
      <c r="A38" s="18"/>
      <c r="B38" s="11" t="s">
        <v>52</v>
      </c>
      <c r="C38" s="18"/>
      <c r="D38" s="12"/>
      <c r="E38" s="13"/>
      <c r="F38" s="13">
        <f>F39+F42</f>
        <v>1175000</v>
      </c>
      <c r="G38" s="12"/>
      <c r="H38" s="12"/>
      <c r="I38" s="12">
        <f t="shared" si="4"/>
        <v>1175000</v>
      </c>
      <c r="L38" s="19"/>
      <c r="M38" s="19"/>
    </row>
    <row r="39" spans="1:13" ht="31.5" customHeight="1" x14ac:dyDescent="0.25">
      <c r="A39" s="18"/>
      <c r="B39" s="11" t="s">
        <v>22</v>
      </c>
      <c r="C39" s="18"/>
      <c r="D39" s="12"/>
      <c r="E39" s="13"/>
      <c r="F39" s="13">
        <f>F40+F41</f>
        <v>215000</v>
      </c>
      <c r="G39" s="12"/>
      <c r="H39" s="12"/>
      <c r="I39" s="12">
        <f>F39</f>
        <v>215000</v>
      </c>
    </row>
    <row r="40" spans="1:13" ht="31.5" x14ac:dyDescent="0.25">
      <c r="A40" s="18"/>
      <c r="B40" s="7" t="s">
        <v>67</v>
      </c>
      <c r="C40" s="5" t="s">
        <v>25</v>
      </c>
      <c r="D40" s="9">
        <v>1</v>
      </c>
      <c r="E40" s="10">
        <v>100000</v>
      </c>
      <c r="F40" s="10">
        <f>D40*E40</f>
        <v>100000</v>
      </c>
      <c r="G40" s="9"/>
      <c r="H40" s="9"/>
      <c r="I40" s="9">
        <f t="shared" ref="I40" si="5">F40</f>
        <v>100000</v>
      </c>
    </row>
    <row r="41" spans="1:13" ht="31.5" x14ac:dyDescent="0.25">
      <c r="A41" s="18"/>
      <c r="B41" s="7" t="s">
        <v>49</v>
      </c>
      <c r="C41" s="5" t="s">
        <v>25</v>
      </c>
      <c r="D41" s="9">
        <v>1</v>
      </c>
      <c r="E41" s="10">
        <v>115000</v>
      </c>
      <c r="F41" s="10">
        <f>E41</f>
        <v>115000</v>
      </c>
      <c r="G41" s="9"/>
      <c r="H41" s="9"/>
      <c r="I41" s="9">
        <f>F41</f>
        <v>115000</v>
      </c>
    </row>
    <row r="42" spans="1:13" ht="31.5" x14ac:dyDescent="0.25">
      <c r="A42" s="18"/>
      <c r="B42" s="11" t="s">
        <v>21</v>
      </c>
      <c r="C42" s="18"/>
      <c r="D42" s="12"/>
      <c r="E42" s="13"/>
      <c r="F42" s="13">
        <f>SUM(F43:F43)</f>
        <v>960000</v>
      </c>
      <c r="G42" s="12"/>
      <c r="H42" s="12"/>
      <c r="I42" s="12">
        <f>F42</f>
        <v>960000</v>
      </c>
    </row>
    <row r="43" spans="1:13" x14ac:dyDescent="0.25">
      <c r="A43" s="18"/>
      <c r="B43" s="7" t="s">
        <v>37</v>
      </c>
      <c r="C43" s="5" t="s">
        <v>25</v>
      </c>
      <c r="D43" s="9">
        <v>8</v>
      </c>
      <c r="E43" s="10">
        <v>120000</v>
      </c>
      <c r="F43" s="10">
        <f>E43*D43</f>
        <v>960000</v>
      </c>
      <c r="G43" s="9"/>
      <c r="H43" s="9"/>
      <c r="I43" s="9">
        <f>F43</f>
        <v>960000</v>
      </c>
    </row>
    <row r="44" spans="1:13" ht="47.25" x14ac:dyDescent="0.25">
      <c r="A44" s="18"/>
      <c r="B44" s="34" t="s">
        <v>38</v>
      </c>
      <c r="C44" s="5"/>
      <c r="D44" s="9"/>
      <c r="E44" s="13"/>
      <c r="F44" s="13">
        <f>F45</f>
        <v>450000</v>
      </c>
      <c r="G44" s="12"/>
      <c r="H44" s="12"/>
      <c r="I44" s="12">
        <f t="shared" ref="I44" si="6">F44</f>
        <v>450000</v>
      </c>
    </row>
    <row r="45" spans="1:13" ht="31.5" x14ac:dyDescent="0.25">
      <c r="A45" s="18"/>
      <c r="B45" s="11" t="s">
        <v>22</v>
      </c>
      <c r="C45" s="18"/>
      <c r="D45" s="12"/>
      <c r="E45" s="13"/>
      <c r="F45" s="13">
        <f>SUM(F46:F46)</f>
        <v>450000</v>
      </c>
      <c r="G45" s="12"/>
      <c r="H45" s="12"/>
      <c r="I45" s="12">
        <f>F45</f>
        <v>450000</v>
      </c>
    </row>
    <row r="46" spans="1:13" ht="31.5" x14ac:dyDescent="0.25">
      <c r="A46" s="18"/>
      <c r="B46" s="7" t="s">
        <v>48</v>
      </c>
      <c r="C46" s="5" t="s">
        <v>25</v>
      </c>
      <c r="D46" s="9">
        <v>1</v>
      </c>
      <c r="E46" s="10">
        <v>450000</v>
      </c>
      <c r="F46" s="10">
        <f>D46*E46</f>
        <v>450000</v>
      </c>
      <c r="G46" s="9"/>
      <c r="H46" s="9"/>
      <c r="I46" s="9">
        <f>F46</f>
        <v>450000</v>
      </c>
    </row>
    <row r="47" spans="1:13" ht="173.25" x14ac:dyDescent="0.25">
      <c r="A47" s="18"/>
      <c r="B47" s="35" t="s">
        <v>39</v>
      </c>
      <c r="C47" s="5"/>
      <c r="D47" s="9"/>
      <c r="E47" s="10"/>
      <c r="F47" s="13">
        <f>F48</f>
        <v>1550000</v>
      </c>
      <c r="G47" s="12"/>
      <c r="H47" s="12"/>
      <c r="I47" s="12">
        <f>I48</f>
        <v>1550000</v>
      </c>
    </row>
    <row r="48" spans="1:13" ht="35.25" customHeight="1" x14ac:dyDescent="0.25">
      <c r="A48" s="18"/>
      <c r="B48" s="11" t="s">
        <v>22</v>
      </c>
      <c r="C48" s="5"/>
      <c r="D48" s="9"/>
      <c r="E48" s="10"/>
      <c r="F48" s="13">
        <f>SUM(F49:F52)</f>
        <v>1550000</v>
      </c>
      <c r="G48" s="12"/>
      <c r="H48" s="12"/>
      <c r="I48" s="12">
        <f>F48</f>
        <v>1550000</v>
      </c>
    </row>
    <row r="49" spans="1:10" ht="34.5" customHeight="1" x14ac:dyDescent="0.25">
      <c r="A49" s="18"/>
      <c r="B49" s="7" t="s">
        <v>67</v>
      </c>
      <c r="C49" s="5" t="s">
        <v>25</v>
      </c>
      <c r="D49" s="9">
        <v>5</v>
      </c>
      <c r="E49" s="10">
        <v>120000</v>
      </c>
      <c r="F49" s="10">
        <f>D49*E49</f>
        <v>600000</v>
      </c>
      <c r="G49" s="9"/>
      <c r="H49" s="9"/>
      <c r="I49" s="9">
        <f t="shared" ref="I49:I52" si="7">F49</f>
        <v>600000</v>
      </c>
    </row>
    <row r="50" spans="1:10" ht="51.75" customHeight="1" x14ac:dyDescent="0.25">
      <c r="A50" s="18"/>
      <c r="B50" s="7" t="s">
        <v>54</v>
      </c>
      <c r="C50" s="5" t="s">
        <v>25</v>
      </c>
      <c r="D50" s="9">
        <v>1</v>
      </c>
      <c r="E50" s="10">
        <v>350000</v>
      </c>
      <c r="F50" s="10">
        <f>D50*E50</f>
        <v>350000</v>
      </c>
      <c r="G50" s="9"/>
      <c r="H50" s="9"/>
      <c r="I50" s="9">
        <f t="shared" si="7"/>
        <v>350000</v>
      </c>
    </row>
    <row r="51" spans="1:10" ht="46.5" customHeight="1" x14ac:dyDescent="0.25">
      <c r="A51" s="18"/>
      <c r="B51" s="7" t="s">
        <v>55</v>
      </c>
      <c r="C51" s="5" t="s">
        <v>25</v>
      </c>
      <c r="D51" s="9">
        <v>1</v>
      </c>
      <c r="E51" s="10">
        <v>250000</v>
      </c>
      <c r="F51" s="10">
        <f>D51*E51</f>
        <v>250000</v>
      </c>
      <c r="G51" s="9"/>
      <c r="H51" s="9"/>
      <c r="I51" s="9">
        <f t="shared" si="7"/>
        <v>250000</v>
      </c>
    </row>
    <row r="52" spans="1:10" ht="47.25" x14ac:dyDescent="0.25">
      <c r="A52" s="18"/>
      <c r="B52" s="7" t="s">
        <v>56</v>
      </c>
      <c r="C52" s="5" t="s">
        <v>25</v>
      </c>
      <c r="D52" s="9">
        <v>1</v>
      </c>
      <c r="E52" s="10">
        <v>350000</v>
      </c>
      <c r="F52" s="10">
        <f>D52*E52</f>
        <v>350000</v>
      </c>
      <c r="G52" s="9"/>
      <c r="H52" s="9"/>
      <c r="I52" s="9">
        <f t="shared" si="7"/>
        <v>350000</v>
      </c>
    </row>
    <row r="53" spans="1:10" ht="78.75" x14ac:dyDescent="0.25">
      <c r="A53" s="18"/>
      <c r="B53" s="11" t="s">
        <v>53</v>
      </c>
      <c r="C53" s="5"/>
      <c r="D53" s="9"/>
      <c r="E53" s="10"/>
      <c r="F53" s="13">
        <f>F55</f>
        <v>270000</v>
      </c>
      <c r="G53" s="12"/>
      <c r="H53" s="12"/>
      <c r="I53" s="12">
        <f>I55</f>
        <v>270000</v>
      </c>
      <c r="J53" s="3"/>
    </row>
    <row r="54" spans="1:10" ht="31.5" x14ac:dyDescent="0.25">
      <c r="A54" s="18"/>
      <c r="B54" s="11" t="s">
        <v>22</v>
      </c>
      <c r="C54" s="5"/>
      <c r="D54" s="9"/>
      <c r="E54" s="10"/>
      <c r="F54" s="13">
        <f>F55</f>
        <v>270000</v>
      </c>
      <c r="G54" s="12"/>
      <c r="H54" s="12"/>
      <c r="I54" s="12">
        <f>F54</f>
        <v>270000</v>
      </c>
    </row>
    <row r="55" spans="1:10" ht="31.5" x14ac:dyDescent="0.25">
      <c r="A55" s="18"/>
      <c r="B55" s="7" t="s">
        <v>57</v>
      </c>
      <c r="C55" s="5" t="s">
        <v>25</v>
      </c>
      <c r="D55" s="9">
        <v>1</v>
      </c>
      <c r="E55" s="10">
        <v>270000</v>
      </c>
      <c r="F55" s="10">
        <f>E55</f>
        <v>270000</v>
      </c>
      <c r="G55" s="9"/>
      <c r="H55" s="9"/>
      <c r="I55" s="9">
        <f>F55</f>
        <v>270000</v>
      </c>
    </row>
    <row r="56" spans="1:10" ht="31.5" x14ac:dyDescent="0.25">
      <c r="A56" s="18"/>
      <c r="B56" s="11" t="s">
        <v>58</v>
      </c>
      <c r="C56" s="5"/>
      <c r="D56" s="9"/>
      <c r="E56" s="10"/>
      <c r="F56" s="13">
        <f>F57</f>
        <v>600000</v>
      </c>
      <c r="G56" s="12"/>
      <c r="H56" s="12"/>
      <c r="I56" s="12">
        <f>I57</f>
        <v>600000</v>
      </c>
      <c r="J56" s="3"/>
    </row>
    <row r="57" spans="1:10" ht="31.5" x14ac:dyDescent="0.25">
      <c r="A57" s="18"/>
      <c r="B57" s="11" t="s">
        <v>22</v>
      </c>
      <c r="C57" s="5"/>
      <c r="D57" s="9"/>
      <c r="E57" s="10"/>
      <c r="F57" s="13">
        <f>F58+F59</f>
        <v>600000</v>
      </c>
      <c r="G57" s="12"/>
      <c r="H57" s="12"/>
      <c r="I57" s="13">
        <f>F57</f>
        <v>600000</v>
      </c>
    </row>
    <row r="58" spans="1:10" ht="36.75" customHeight="1" x14ac:dyDescent="0.25">
      <c r="A58" s="18"/>
      <c r="B58" s="36" t="s">
        <v>50</v>
      </c>
      <c r="C58" s="5" t="s">
        <v>25</v>
      </c>
      <c r="D58" s="9">
        <v>1</v>
      </c>
      <c r="E58" s="10">
        <v>350000</v>
      </c>
      <c r="F58" s="10">
        <f>D58*E58</f>
        <v>350000</v>
      </c>
      <c r="G58" s="9"/>
      <c r="H58" s="9"/>
      <c r="I58" s="10">
        <f>F58</f>
        <v>350000</v>
      </c>
    </row>
    <row r="59" spans="1:10" ht="31.5" x14ac:dyDescent="0.25">
      <c r="A59" s="18"/>
      <c r="B59" s="7" t="s">
        <v>67</v>
      </c>
      <c r="C59" s="5" t="s">
        <v>25</v>
      </c>
      <c r="D59" s="9">
        <v>1</v>
      </c>
      <c r="E59" s="10">
        <v>250000</v>
      </c>
      <c r="F59" s="10">
        <f>D59*E59</f>
        <v>250000</v>
      </c>
      <c r="G59" s="9"/>
      <c r="H59" s="9"/>
      <c r="I59" s="9">
        <f t="shared" ref="I59" si="8">F59</f>
        <v>250000</v>
      </c>
    </row>
    <row r="60" spans="1:10" x14ac:dyDescent="0.25">
      <c r="A60" s="18"/>
      <c r="B60" s="7" t="s">
        <v>60</v>
      </c>
      <c r="C60" s="5"/>
      <c r="D60" s="9"/>
      <c r="E60" s="10"/>
      <c r="F60" s="10">
        <f>F13+F26+F29</f>
        <v>10404000</v>
      </c>
      <c r="G60" s="9"/>
      <c r="H60" s="9"/>
      <c r="I60" s="9">
        <f>I13+I26+I29</f>
        <v>10404000</v>
      </c>
    </row>
    <row r="61" spans="1:10" x14ac:dyDescent="0.25">
      <c r="A61" s="37" t="s">
        <v>41</v>
      </c>
      <c r="B61" s="37"/>
      <c r="C61" s="37"/>
      <c r="D61" s="37"/>
      <c r="E61" s="37"/>
      <c r="F61" s="37"/>
      <c r="G61" s="37"/>
      <c r="H61" s="37"/>
      <c r="I61" s="37"/>
    </row>
    <row r="62" spans="1:10" x14ac:dyDescent="0.25">
      <c r="A62" s="38" t="s">
        <v>42</v>
      </c>
      <c r="B62" s="38"/>
      <c r="C62" s="38"/>
      <c r="D62" s="38"/>
      <c r="E62" s="38"/>
      <c r="F62" s="38"/>
      <c r="G62" s="38"/>
      <c r="H62" s="38"/>
      <c r="I62" s="38"/>
      <c r="J62" s="17"/>
    </row>
    <row r="63" spans="1:10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17"/>
    </row>
    <row r="64" spans="1:10" ht="15" customHeight="1" x14ac:dyDescent="0.25">
      <c r="A64" s="38" t="s">
        <v>62</v>
      </c>
      <c r="B64" s="38"/>
      <c r="C64" s="38"/>
      <c r="D64" s="46"/>
      <c r="E64" s="46"/>
      <c r="F64" s="46"/>
      <c r="G64" s="46"/>
      <c r="H64" s="46"/>
      <c r="I64" s="46"/>
      <c r="J64" s="17"/>
    </row>
    <row r="65" spans="1:10" ht="12" customHeight="1" x14ac:dyDescent="0.25">
      <c r="A65" s="39"/>
      <c r="B65" s="40"/>
      <c r="C65" s="40"/>
      <c r="D65" s="40"/>
      <c r="E65" s="40"/>
      <c r="F65" s="40"/>
      <c r="G65" s="40"/>
      <c r="H65" s="40"/>
      <c r="I65" s="41"/>
      <c r="J65" s="17"/>
    </row>
    <row r="66" spans="1:10" x14ac:dyDescent="0.25">
      <c r="A66" s="42" t="s">
        <v>61</v>
      </c>
      <c r="B66" s="42"/>
      <c r="C66" s="42"/>
      <c r="D66" s="42"/>
      <c r="E66" s="42"/>
      <c r="F66" s="42"/>
      <c r="G66" s="42"/>
      <c r="H66" s="42"/>
      <c r="I66" s="42"/>
    </row>
    <row r="67" spans="1:10" x14ac:dyDescent="0.25">
      <c r="A67" s="43"/>
      <c r="B67" s="43"/>
      <c r="C67" s="43"/>
      <c r="D67" s="43"/>
      <c r="E67" s="43"/>
      <c r="F67" s="43"/>
      <c r="G67" s="43"/>
      <c r="H67" s="43"/>
      <c r="I67" s="43"/>
    </row>
    <row r="68" spans="1:10" x14ac:dyDescent="0.25">
      <c r="A68" s="38" t="s">
        <v>43</v>
      </c>
      <c r="B68" s="38"/>
      <c r="C68" s="38"/>
      <c r="D68" s="38"/>
      <c r="E68" s="38"/>
      <c r="F68" s="38"/>
      <c r="G68" s="38"/>
      <c r="H68" s="38"/>
      <c r="I68" s="38"/>
    </row>
    <row r="69" spans="1:10" x14ac:dyDescent="0.25">
      <c r="A69" s="38" t="s">
        <v>44</v>
      </c>
      <c r="B69" s="38"/>
      <c r="C69" s="38"/>
      <c r="D69" s="38"/>
      <c r="E69" s="38"/>
      <c r="F69" s="38"/>
      <c r="G69" s="38"/>
      <c r="H69" s="38"/>
      <c r="I69" s="38"/>
    </row>
    <row r="70" spans="1:10" x14ac:dyDescent="0.25">
      <c r="A70" s="39"/>
      <c r="B70" s="40"/>
      <c r="C70" s="40"/>
      <c r="D70" s="40"/>
      <c r="E70" s="40"/>
      <c r="F70" s="40"/>
      <c r="G70" s="40"/>
      <c r="H70" s="40"/>
      <c r="I70" s="40"/>
    </row>
    <row r="71" spans="1:10" x14ac:dyDescent="0.25">
      <c r="A71" s="38" t="s">
        <v>63</v>
      </c>
      <c r="B71" s="38"/>
      <c r="C71" s="38"/>
      <c r="D71" s="38"/>
      <c r="E71" s="38"/>
      <c r="F71" s="38"/>
      <c r="G71" s="38"/>
      <c r="H71" s="38"/>
      <c r="I71" s="38"/>
    </row>
    <row r="72" spans="1:10" x14ac:dyDescent="0.25">
      <c r="A72" s="44"/>
      <c r="B72" s="40"/>
      <c r="C72" s="40"/>
      <c r="D72" s="40"/>
      <c r="E72" s="40"/>
      <c r="F72" s="40"/>
      <c r="G72" s="40"/>
      <c r="H72" s="40"/>
      <c r="I72" s="40"/>
    </row>
    <row r="73" spans="1:10" s="38" customFormat="1" x14ac:dyDescent="0.25">
      <c r="A73" s="38" t="s">
        <v>64</v>
      </c>
    </row>
    <row r="74" spans="1:10" x14ac:dyDescent="0.25">
      <c r="A74" s="44"/>
      <c r="B74" s="40"/>
      <c r="C74" s="40"/>
      <c r="D74" s="40"/>
      <c r="E74" s="40"/>
      <c r="F74" s="40"/>
      <c r="G74" s="40"/>
      <c r="H74" s="40"/>
      <c r="I74" s="40"/>
    </row>
    <row r="75" spans="1:10" s="38" customFormat="1" x14ac:dyDescent="0.25">
      <c r="A75" s="38" t="s">
        <v>66</v>
      </c>
    </row>
    <row r="76" spans="1:10" x14ac:dyDescent="0.25">
      <c r="A76" s="44"/>
      <c r="B76" s="40"/>
      <c r="C76" s="40"/>
      <c r="D76" s="40"/>
      <c r="E76" s="40"/>
      <c r="F76" s="40"/>
      <c r="G76" s="40"/>
      <c r="H76" s="40"/>
      <c r="I76" s="40"/>
    </row>
    <row r="77" spans="1:10" s="38" customFormat="1" x14ac:dyDescent="0.25">
      <c r="A77" s="38" t="s">
        <v>65</v>
      </c>
    </row>
    <row r="78" spans="1:10" x14ac:dyDescent="0.25">
      <c r="A78" s="44"/>
      <c r="B78" s="40"/>
      <c r="C78" s="40"/>
      <c r="D78" s="40"/>
      <c r="E78" s="40"/>
      <c r="F78" s="40"/>
      <c r="G78" s="40"/>
      <c r="H78" s="40"/>
      <c r="I78" s="40"/>
    </row>
    <row r="79" spans="1:10" x14ac:dyDescent="0.25">
      <c r="A79" s="44"/>
      <c r="B79" s="40"/>
      <c r="C79" s="40"/>
      <c r="D79" s="40"/>
      <c r="E79" s="40"/>
      <c r="F79" s="40"/>
      <c r="G79" s="40"/>
      <c r="H79" s="40"/>
      <c r="I79" s="40"/>
    </row>
    <row r="80" spans="1:10" x14ac:dyDescent="0.25">
      <c r="A80" s="44"/>
      <c r="B80" s="40"/>
      <c r="C80" s="40"/>
      <c r="D80" s="40"/>
      <c r="E80" s="40"/>
      <c r="F80" s="40"/>
      <c r="G80" s="40"/>
      <c r="H80" s="40"/>
      <c r="I80" s="40"/>
    </row>
    <row r="81" spans="1:9" x14ac:dyDescent="0.25">
      <c r="A81" s="44"/>
      <c r="B81" s="40"/>
      <c r="C81" s="40"/>
      <c r="D81" s="40"/>
      <c r="E81" s="40"/>
      <c r="F81" s="40"/>
      <c r="G81" s="40"/>
      <c r="H81" s="40"/>
      <c r="I81" s="40"/>
    </row>
    <row r="82" spans="1:9" x14ac:dyDescent="0.25">
      <c r="A82" s="44"/>
      <c r="B82" s="40"/>
      <c r="C82" s="40"/>
      <c r="D82" s="40"/>
      <c r="E82" s="40"/>
      <c r="F82" s="40"/>
      <c r="G82" s="40"/>
      <c r="H82" s="40"/>
      <c r="I82" s="40"/>
    </row>
    <row r="83" spans="1:9" x14ac:dyDescent="0.25">
      <c r="A83" s="44"/>
      <c r="B83" s="40"/>
      <c r="C83" s="40"/>
      <c r="D83" s="40"/>
      <c r="E83" s="40"/>
      <c r="F83" s="40"/>
      <c r="G83" s="40"/>
      <c r="H83" s="40"/>
      <c r="I83" s="40"/>
    </row>
    <row r="84" spans="1:9" x14ac:dyDescent="0.25">
      <c r="A84" s="44"/>
      <c r="B84" s="40"/>
      <c r="C84" s="40"/>
      <c r="D84" s="40"/>
      <c r="E84" s="40"/>
      <c r="F84" s="40"/>
      <c r="G84" s="40"/>
      <c r="H84" s="40"/>
      <c r="I84" s="40"/>
    </row>
    <row r="85" spans="1:9" x14ac:dyDescent="0.25">
      <c r="A85" s="44"/>
      <c r="B85" s="40"/>
      <c r="C85" s="40"/>
      <c r="D85" s="40"/>
      <c r="E85" s="40"/>
      <c r="F85" s="40"/>
      <c r="G85" s="40"/>
      <c r="H85" s="40"/>
      <c r="I85" s="40"/>
    </row>
  </sheetData>
  <mergeCells count="16">
    <mergeCell ref="A73:XFD73"/>
    <mergeCell ref="A75:XFD75"/>
    <mergeCell ref="A77:XFD77"/>
    <mergeCell ref="A71:I71"/>
    <mergeCell ref="G1:I5"/>
    <mergeCell ref="A61:I61"/>
    <mergeCell ref="A62:I62"/>
    <mergeCell ref="A66:I66"/>
    <mergeCell ref="A68:I68"/>
    <mergeCell ref="A69:I69"/>
    <mergeCell ref="G11:I11"/>
    <mergeCell ref="B6:J6"/>
    <mergeCell ref="B9:I9"/>
    <mergeCell ref="B10:I10"/>
    <mergeCell ref="B8:I8"/>
    <mergeCell ref="A64:C64"/>
  </mergeCells>
  <pageMargins left="0.25" right="0.25" top="0.75" bottom="0.75" header="0.3" footer="0.3"/>
  <pageSetup paperSize="9" scale="59" fitToHeight="0" orientation="portrait" r:id="rId1"/>
  <rowBreaks count="1" manualBreakCount="1">
    <brk id="43" max="12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Пользователь Windows</cp:lastModifiedBy>
  <cp:lastPrinted>2022-04-12T10:57:53Z</cp:lastPrinted>
  <dcterms:created xsi:type="dcterms:W3CDTF">2015-06-05T18:17:20Z</dcterms:created>
  <dcterms:modified xsi:type="dcterms:W3CDTF">2022-04-12T11:22:41Z</dcterms:modified>
</cp:coreProperties>
</file>