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/>
  </bookViews>
  <sheets>
    <sheet name="Лист2" sheetId="3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3"/>
  <c r="F41"/>
  <c r="F42"/>
  <c r="F43"/>
  <c r="F44"/>
  <c r="F45"/>
  <c r="F46"/>
  <c r="F47"/>
  <c r="F48"/>
  <c r="F39"/>
  <c r="F21"/>
  <c r="F49"/>
  <c r="F116"/>
  <c r="F117"/>
  <c r="F115"/>
  <c r="F114" s="1"/>
  <c r="F111"/>
  <c r="F112"/>
  <c r="F110"/>
  <c r="F108"/>
  <c r="F104"/>
  <c r="F105"/>
  <c r="F103"/>
  <c r="F100"/>
  <c r="F99"/>
  <c r="F97"/>
  <c r="F96"/>
  <c r="F92"/>
  <c r="F93"/>
  <c r="F91"/>
  <c r="F89"/>
  <c r="F86"/>
  <c r="F87"/>
  <c r="F85"/>
  <c r="F83"/>
  <c r="F79"/>
  <c r="F80"/>
  <c r="F78"/>
  <c r="F76"/>
  <c r="F73"/>
  <c r="F74"/>
  <c r="F72"/>
  <c r="F70"/>
  <c r="F63"/>
  <c r="F61" s="1"/>
  <c r="F64"/>
  <c r="F62"/>
  <c r="F60"/>
  <c r="F57"/>
  <c r="F58"/>
  <c r="F56"/>
  <c r="F54"/>
  <c r="F102" l="1"/>
  <c r="I39"/>
  <c r="I40"/>
  <c r="I41"/>
  <c r="I43"/>
  <c r="I44"/>
  <c r="I46"/>
  <c r="I47"/>
  <c r="I49"/>
  <c r="I50"/>
  <c r="I51"/>
  <c r="I54"/>
  <c r="I56"/>
  <c r="I57"/>
  <c r="I58"/>
  <c r="I60"/>
  <c r="I61"/>
  <c r="I62"/>
  <c r="I63"/>
  <c r="I64"/>
  <c r="I70"/>
  <c r="I72"/>
  <c r="I73"/>
  <c r="I74"/>
  <c r="I76"/>
  <c r="I77"/>
  <c r="I78"/>
  <c r="I79"/>
  <c r="I80"/>
  <c r="I83"/>
  <c r="I85"/>
  <c r="I86"/>
  <c r="I87"/>
  <c r="I89"/>
  <c r="I90"/>
  <c r="I91"/>
  <c r="I92"/>
  <c r="I93"/>
  <c r="I96"/>
  <c r="I97"/>
  <c r="I99"/>
  <c r="I100"/>
  <c r="I102"/>
  <c r="I103"/>
  <c r="I104"/>
  <c r="I105"/>
  <c r="I108"/>
  <c r="I110"/>
  <c r="I111"/>
  <c r="I112"/>
  <c r="I114"/>
  <c r="I115"/>
  <c r="I116"/>
  <c r="I117"/>
  <c r="F37"/>
  <c r="I37" s="1"/>
  <c r="I45" l="1"/>
  <c r="F36" l="1"/>
  <c r="I36" s="1"/>
  <c r="F35"/>
  <c r="F34" l="1"/>
  <c r="I35"/>
  <c r="I42"/>
  <c r="F67"/>
  <c r="I21" l="1"/>
  <c r="F66"/>
  <c r="I67"/>
  <c r="I34"/>
  <c r="F113"/>
  <c r="I113" s="1"/>
  <c r="F109"/>
  <c r="I109" s="1"/>
  <c r="F107"/>
  <c r="F101"/>
  <c r="I101" s="1"/>
  <c r="F98"/>
  <c r="I98" s="1"/>
  <c r="F95"/>
  <c r="F88"/>
  <c r="I88" s="1"/>
  <c r="F84"/>
  <c r="I84" s="1"/>
  <c r="F82"/>
  <c r="F75"/>
  <c r="I75" s="1"/>
  <c r="F71"/>
  <c r="I71" s="1"/>
  <c r="F69"/>
  <c r="F59"/>
  <c r="I59" s="1"/>
  <c r="F55"/>
  <c r="I55" s="1"/>
  <c r="F53"/>
  <c r="F31"/>
  <c r="I31" s="1"/>
  <c r="F30"/>
  <c r="I30" s="1"/>
  <c r="F23"/>
  <c r="F29"/>
  <c r="I29" s="1"/>
  <c r="F28"/>
  <c r="I28" s="1"/>
  <c r="F27"/>
  <c r="I27" s="1"/>
  <c r="F26"/>
  <c r="I26" s="1"/>
  <c r="F25"/>
  <c r="I25" s="1"/>
  <c r="F20"/>
  <c r="I20" s="1"/>
  <c r="F19"/>
  <c r="F18"/>
  <c r="I18" s="1"/>
  <c r="F17"/>
  <c r="I17" s="1"/>
  <c r="F16"/>
  <c r="I16" s="1"/>
  <c r="F15"/>
  <c r="I15" s="1"/>
  <c r="F14"/>
  <c r="I14" s="1"/>
  <c r="F13"/>
  <c r="I13" s="1"/>
  <c r="F12"/>
  <c r="I19" l="1"/>
  <c r="F10"/>
  <c r="I95"/>
  <c r="F94"/>
  <c r="I94" s="1"/>
  <c r="I82"/>
  <c r="F81"/>
  <c r="I81" s="1"/>
  <c r="F65"/>
  <c r="I65" s="1"/>
  <c r="I66"/>
  <c r="I48"/>
  <c r="F38"/>
  <c r="I69"/>
  <c r="F68"/>
  <c r="F11"/>
  <c r="I12"/>
  <c r="F22"/>
  <c r="I22" s="1"/>
  <c r="I23"/>
  <c r="I53"/>
  <c r="F52"/>
  <c r="I52" s="1"/>
  <c r="I107"/>
  <c r="F106"/>
  <c r="I106" s="1"/>
  <c r="F24"/>
  <c r="I24" s="1"/>
  <c r="I68"/>
  <c r="I10" l="1"/>
  <c r="I11"/>
  <c r="I38"/>
  <c r="F33"/>
  <c r="F32" s="1"/>
  <c r="I33" l="1"/>
  <c r="I32"/>
  <c r="F118"/>
  <c r="I118" l="1"/>
</calcChain>
</file>

<file path=xl/sharedStrings.xml><?xml version="1.0" encoding="utf-8"?>
<sst xmlns="http://schemas.openxmlformats.org/spreadsheetml/2006/main" count="207" uniqueCount="98">
  <si>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</si>
  <si>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</si>
  <si>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</si>
  <si>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</si>
  <si>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</si>
  <si>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</si>
  <si>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</si>
  <si>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</si>
  <si>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</si>
  <si>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</si>
  <si>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</si>
  <si>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</si>
  <si>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</si>
  <si>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</si>
  <si>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</si>
  <si>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</si>
  <si>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</si>
  <si>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</si>
  <si>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</si>
  <si>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</si>
  <si>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</si>
  <si>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</si>
  <si>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</si>
  <si>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</si>
  <si>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Расходы на служебные командировки, в том числе:</t>
  </si>
  <si>
    <t>Приобретение раздаточных материалов, в том числе:</t>
  </si>
  <si>
    <t>Расходы по оплате работ и услуг, оказываемых юридическими и физическими лицами, в том числе:</t>
  </si>
  <si>
    <t>Представительские расходы, в том числе:</t>
  </si>
  <si>
    <t>Административные расходы:</t>
  </si>
  <si>
    <t xml:space="preserve">Руководитель проекта </t>
  </si>
  <si>
    <t>месяц</t>
  </si>
  <si>
    <t>Бухгалтер</t>
  </si>
  <si>
    <t>Координатор проекта</t>
  </si>
  <si>
    <t>Ассистент координатора проекта</t>
  </si>
  <si>
    <t>Специалист по связям с общественностью</t>
  </si>
  <si>
    <t xml:space="preserve">Моноблок </t>
  </si>
  <si>
    <t>штук</t>
  </si>
  <si>
    <t>Принтер</t>
  </si>
  <si>
    <t>Ноутбук</t>
  </si>
  <si>
    <t>Телефонный аппарат</t>
  </si>
  <si>
    <t>Мобильный телефон</t>
  </si>
  <si>
    <t>Антивирус</t>
  </si>
  <si>
    <t>Microsoft office</t>
  </si>
  <si>
    <t>1С</t>
  </si>
  <si>
    <t>Cоздания вкладки для проекта на собственном сайте АПН/ www.apn.kz</t>
  </si>
  <si>
    <t>услуга</t>
  </si>
  <si>
    <t>Хостинг</t>
  </si>
  <si>
    <t>Изготовление анонсово-видеоролика каз.яз./рус.яз.(2 мин)</t>
  </si>
  <si>
    <t xml:space="preserve">Изготовление итогового сюжетного видеоролика (10 мин) </t>
  </si>
  <si>
    <t>Освещение в СМИ</t>
  </si>
  <si>
    <t>Организатор мероприятий</t>
  </si>
  <si>
    <t xml:space="preserve">Программа ZOOM </t>
  </si>
  <si>
    <t>Реклама от блогеров</t>
  </si>
  <si>
    <t>Таргет по проекту</t>
  </si>
  <si>
    <t>чел./дней</t>
  </si>
  <si>
    <t>поездка</t>
  </si>
  <si>
    <t xml:space="preserve">Подарочный сертификат на покупку книги в издании на каз.яз. для викторины </t>
  </si>
  <si>
    <t>шт</t>
  </si>
  <si>
    <t>Қазылар алқасының қызметі</t>
  </si>
  <si>
    <t>Призовой фонд</t>
  </si>
  <si>
    <t>1 место</t>
  </si>
  <si>
    <t>команда</t>
  </si>
  <si>
    <t>2 место</t>
  </si>
  <si>
    <t>3 место</t>
  </si>
  <si>
    <t>Дипломы</t>
  </si>
  <si>
    <t>Рамки для диплом</t>
  </si>
  <si>
    <t>Аренда зала и оборудования</t>
  </si>
  <si>
    <t>Қазақ тілі курсы онлайн диктант программасы</t>
  </si>
  <si>
    <t>Сертификаты и дипломы</t>
  </si>
  <si>
    <r>
      <t xml:space="preserve">Проезд </t>
    </r>
    <r>
      <rPr>
        <i/>
        <sz val="12"/>
        <color theme="1"/>
        <rFont val="Times New Roman"/>
        <family val="1"/>
        <charset val="204"/>
      </rPr>
      <t>(1 командировка, 2 работника), г.Нур-Султан</t>
    </r>
  </si>
  <si>
    <r>
      <t>Проживание</t>
    </r>
    <r>
      <rPr>
        <i/>
        <sz val="12"/>
        <color theme="1"/>
        <rFont val="Times New Roman"/>
        <family val="1"/>
        <charset val="204"/>
      </rPr>
      <t xml:space="preserve"> (1 командировка, 2 работника на 3 дня), г.Нур-Султан</t>
    </r>
  </si>
  <si>
    <r>
      <t>Суточные (1</t>
    </r>
    <r>
      <rPr>
        <i/>
        <sz val="12"/>
        <color theme="1"/>
        <rFont val="Times New Roman"/>
        <family val="1"/>
        <charset val="204"/>
      </rPr>
      <t xml:space="preserve"> командировка, 2 работника на 5 дня), г.Нур-Султан</t>
    </r>
  </si>
  <si>
    <t xml:space="preserve">услуга </t>
  </si>
  <si>
    <t>Эксперт</t>
  </si>
  <si>
    <t>Сумма гранта: 21 036 036 (Двадцать один миллиона тридцать шесть тысячи тридцать шесть) тенге.</t>
  </si>
  <si>
    <t xml:space="preserve">Тема гранта: Проведение мероприятий по популяризации государственного языка среди молодежи </t>
  </si>
  <si>
    <t>Грантополучатель: ОО "Академия педагогических Наук"</t>
  </si>
  <si>
    <t>Организационные мероприятия</t>
  </si>
  <si>
    <t>Мероприятие 1.1 Викторина «1001 мақал – 101 жұмбақ»  среди молодежи, в том числе представителей творческих молодежных союзов и этнокультурных объединений (на официальных страницах проекта)</t>
  </si>
  <si>
    <t>Мероприятие 1.2 Конкурс «Күй құдіреті» среди творческих коллективов-оркестров</t>
  </si>
  <si>
    <t>Услуги жюри</t>
  </si>
  <si>
    <t>Мероприятие 2.1 Поэтическая эстафета по чтению стихов казахских поэтов (на официальных страницах проекта)</t>
  </si>
  <si>
    <r>
      <t>Мероприятие 2.2 Фестиваль-конкурс художественной самодеятельности в номинациях «Театр», «Хор»</t>
    </r>
    <r>
      <rPr>
        <b/>
        <i/>
        <sz val="12"/>
        <color theme="1"/>
        <rFont val="Times New Roman"/>
        <family val="1"/>
        <charset val="204"/>
      </rPr>
      <t xml:space="preserve"> </t>
    </r>
  </si>
  <si>
    <t>Мероприятие 2.3 «Мен қазақ тілін білемін!» квест-игра на казахском языке</t>
  </si>
  <si>
    <t>Мероприятие 3.1 Курсы повышения навыков письменной грамотности представителей творческих союза</t>
  </si>
  <si>
    <r>
      <t>Мероприятие 4.2 Дебатный турнир на казахском языке</t>
    </r>
    <r>
      <rPr>
        <b/>
        <i/>
        <sz val="12"/>
        <color theme="1"/>
        <rFont val="Times New Roman"/>
        <family val="1"/>
        <charset val="204"/>
      </rPr>
      <t xml:space="preserve"> </t>
    </r>
  </si>
  <si>
    <t>Баннер 3*2 кв.м.</t>
  </si>
  <si>
    <t xml:space="preserve">Коммунальные услуги и (или) эксплуатационные расходы </t>
  </si>
  <si>
    <t>Расходы на оплату аренды за помещения 42,7 кв.м</t>
  </si>
  <si>
    <t>Приложение № 2 
к Договору о предоставлении гранта 
от «31» марта 2022 года №12</t>
  </si>
  <si>
    <t xml:space="preserve">И. о. Председателя Правления </t>
  </si>
  <si>
    <t>_________________ / Құрман Ғ. П.</t>
  </si>
  <si>
    <t xml:space="preserve">Заместитель Председателя Правления </t>
  </si>
  <si>
    <t>_________________ / Бисембиев Ж. О.</t>
  </si>
  <si>
    <t xml:space="preserve">Менеджер департамента развития и сотрудничества  </t>
  </si>
  <si>
    <t>________________ / Өскен А.Т.</t>
  </si>
  <si>
    <t xml:space="preserve"> Председатель Правления _________________ Кусаинов Аскарбек Кабыкенович</t>
  </si>
  <si>
    <t xml:space="preserve">Прочие услуги: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</si>
</sst>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3" fontId="0" fillId="0" borderId="0" xfId="0" applyNumberFormat="1"/>
    <xf numFmtId="4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11" fillId="0" borderId="0" xfId="0" applyFont="1" applyFill="1"/>
    <xf numFmtId="0" fontId="1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3" fontId="10" fillId="3" borderId="1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3" fontId="8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"/>
  <sheetViews>
    <sheetView tabSelected="1" topLeftCell="A115" workbookViewId="0">
      <selection activeCell="J113" sqref="J113"/>
    </sheetView>
  </sheetViews>
  <sheetFormatPr defaultRowHeight="15"/>
  <cols>
    <col min="1" max="1" width="5.85546875" customWidth="1"/>
    <col min="2" max="2" width="40.5703125" customWidth="1"/>
    <col min="3" max="3" width="17.42578125" customWidth="1"/>
    <col min="4" max="4" width="11.7109375" customWidth="1"/>
    <col min="5" max="5" width="18" customWidth="1"/>
    <col min="6" max="6" width="14.7109375" customWidth="1"/>
    <col min="7" max="7" width="17.28515625" customWidth="1"/>
    <col min="8" max="8" width="16.28515625" customWidth="1"/>
    <col min="9" max="9" width="14.85546875" customWidth="1"/>
  </cols>
  <sheetData>
    <row r="1" spans="1:13" ht="53.25" customHeight="1">
      <c r="A1" s="45" t="s">
        <v>89</v>
      </c>
      <c r="B1" s="45"/>
      <c r="C1" s="45"/>
      <c r="D1" s="45"/>
      <c r="E1" s="45"/>
      <c r="F1" s="45"/>
      <c r="G1" s="45"/>
      <c r="H1" s="45"/>
      <c r="I1" s="45"/>
    </row>
    <row r="2" spans="1:13" ht="15.75">
      <c r="A2" s="1"/>
    </row>
    <row r="3" spans="1:13" ht="18.75">
      <c r="A3" s="46" t="s">
        <v>0</v>
      </c>
      <c r="B3" s="46"/>
      <c r="C3" s="46"/>
      <c r="D3" s="46"/>
      <c r="E3" s="46"/>
      <c r="F3" s="46"/>
      <c r="G3" s="46"/>
      <c r="H3" s="46"/>
      <c r="I3" s="46"/>
    </row>
    <row r="4" spans="1:13" ht="15.75">
      <c r="A4" s="2"/>
    </row>
    <row r="5" spans="1:13" ht="18.75">
      <c r="A5" s="47" t="s">
        <v>76</v>
      </c>
      <c r="B5" s="47"/>
      <c r="C5" s="47"/>
      <c r="D5" s="47"/>
      <c r="E5" s="47"/>
      <c r="F5" s="47"/>
      <c r="G5" s="47"/>
      <c r="H5" s="47"/>
      <c r="I5" s="47"/>
    </row>
    <row r="6" spans="1:13" ht="18.75">
      <c r="A6" s="47" t="s">
        <v>75</v>
      </c>
      <c r="B6" s="47"/>
      <c r="C6" s="47"/>
      <c r="D6" s="47"/>
      <c r="E6" s="47"/>
      <c r="F6" s="47"/>
      <c r="G6" s="47"/>
      <c r="H6" s="47"/>
      <c r="I6" s="47"/>
    </row>
    <row r="7" spans="1:13" ht="18.75">
      <c r="A7" s="48" t="s">
        <v>74</v>
      </c>
      <c r="B7" s="48"/>
      <c r="C7" s="48"/>
      <c r="D7" s="48"/>
      <c r="E7" s="48"/>
      <c r="F7" s="48"/>
      <c r="G7" s="48"/>
      <c r="H7" s="48"/>
      <c r="I7" s="48"/>
    </row>
    <row r="8" spans="1:13" ht="31.5" customHeight="1">
      <c r="A8" s="41" t="s">
        <v>1</v>
      </c>
      <c r="B8" s="41" t="s">
        <v>2</v>
      </c>
      <c r="C8" s="41" t="s">
        <v>3</v>
      </c>
      <c r="D8" s="41" t="s">
        <v>4</v>
      </c>
      <c r="E8" s="41" t="s">
        <v>5</v>
      </c>
      <c r="F8" s="41" t="s">
        <v>6</v>
      </c>
      <c r="G8" s="41" t="s">
        <v>7</v>
      </c>
      <c r="H8" s="41"/>
      <c r="I8" s="41"/>
    </row>
    <row r="9" spans="1:13" ht="75">
      <c r="A9" s="41"/>
      <c r="B9" s="41"/>
      <c r="C9" s="41"/>
      <c r="D9" s="41"/>
      <c r="E9" s="41"/>
      <c r="F9" s="41"/>
      <c r="G9" s="9" t="s">
        <v>8</v>
      </c>
      <c r="H9" s="9" t="s">
        <v>9</v>
      </c>
      <c r="I9" s="9" t="s">
        <v>10</v>
      </c>
    </row>
    <row r="10" spans="1:13" ht="15.75">
      <c r="A10" s="15">
        <v>1</v>
      </c>
      <c r="B10" s="16" t="s">
        <v>28</v>
      </c>
      <c r="C10" s="17"/>
      <c r="D10" s="17"/>
      <c r="E10" s="17"/>
      <c r="F10" s="18">
        <f>F11+F17+F18+F19+F21+F20+F22</f>
        <v>7072356</v>
      </c>
      <c r="G10" s="19"/>
      <c r="H10" s="19"/>
      <c r="I10" s="20">
        <f>F10</f>
        <v>7072356</v>
      </c>
    </row>
    <row r="11" spans="1:13" ht="15.75">
      <c r="A11" s="21"/>
      <c r="B11" s="16" t="s">
        <v>20</v>
      </c>
      <c r="C11" s="17"/>
      <c r="D11" s="17"/>
      <c r="E11" s="18"/>
      <c r="F11" s="18">
        <f>SUM(F12:F16)</f>
        <v>5520000</v>
      </c>
      <c r="G11" s="19"/>
      <c r="H11" s="19"/>
      <c r="I11" s="20">
        <f t="shared" ref="I11:I71" si="0">F11</f>
        <v>5520000</v>
      </c>
    </row>
    <row r="12" spans="1:13" ht="15.75">
      <c r="A12" s="21"/>
      <c r="B12" s="22" t="s">
        <v>29</v>
      </c>
      <c r="C12" s="23" t="s">
        <v>30</v>
      </c>
      <c r="D12" s="24">
        <v>8</v>
      </c>
      <c r="E12" s="25">
        <v>150000</v>
      </c>
      <c r="F12" s="25">
        <f>D12*E12</f>
        <v>1200000</v>
      </c>
      <c r="G12" s="23"/>
      <c r="H12" s="23"/>
      <c r="I12" s="26">
        <f t="shared" si="0"/>
        <v>1200000</v>
      </c>
      <c r="K12" s="7"/>
      <c r="L12" s="7"/>
      <c r="M12" s="7"/>
    </row>
    <row r="13" spans="1:13" ht="15.75">
      <c r="A13" s="21"/>
      <c r="B13" s="23" t="s">
        <v>31</v>
      </c>
      <c r="C13" s="23" t="s">
        <v>30</v>
      </c>
      <c r="D13" s="24">
        <v>8</v>
      </c>
      <c r="E13" s="25">
        <v>130000</v>
      </c>
      <c r="F13" s="25">
        <f t="shared" ref="F13:F19" si="1">D13*E13</f>
        <v>1040000</v>
      </c>
      <c r="G13" s="23"/>
      <c r="H13" s="23"/>
      <c r="I13" s="26">
        <f t="shared" si="0"/>
        <v>1040000</v>
      </c>
      <c r="K13" s="7"/>
      <c r="L13" s="7"/>
      <c r="M13" s="7"/>
    </row>
    <row r="14" spans="1:13" ht="15.75">
      <c r="A14" s="21"/>
      <c r="B14" s="22" t="s">
        <v>32</v>
      </c>
      <c r="C14" s="23" t="s">
        <v>30</v>
      </c>
      <c r="D14" s="24">
        <v>8</v>
      </c>
      <c r="E14" s="25">
        <v>150000</v>
      </c>
      <c r="F14" s="25">
        <f t="shared" si="1"/>
        <v>1200000</v>
      </c>
      <c r="G14" s="23"/>
      <c r="H14" s="23"/>
      <c r="I14" s="26">
        <f t="shared" si="0"/>
        <v>1200000</v>
      </c>
      <c r="K14" s="7"/>
      <c r="L14" s="7"/>
      <c r="M14" s="7"/>
    </row>
    <row r="15" spans="1:13" ht="15.75">
      <c r="A15" s="21"/>
      <c r="B15" s="22" t="s">
        <v>34</v>
      </c>
      <c r="C15" s="23" t="s">
        <v>30</v>
      </c>
      <c r="D15" s="24">
        <v>8</v>
      </c>
      <c r="E15" s="25">
        <v>130000</v>
      </c>
      <c r="F15" s="25">
        <f t="shared" si="1"/>
        <v>1040000</v>
      </c>
      <c r="G15" s="23"/>
      <c r="H15" s="23"/>
      <c r="I15" s="26">
        <f t="shared" si="0"/>
        <v>1040000</v>
      </c>
      <c r="K15" s="7"/>
      <c r="L15" s="7"/>
      <c r="M15" s="7"/>
    </row>
    <row r="16" spans="1:13" ht="15.75">
      <c r="A16" s="21"/>
      <c r="B16" s="23" t="s">
        <v>33</v>
      </c>
      <c r="C16" s="23" t="s">
        <v>30</v>
      </c>
      <c r="D16" s="24">
        <v>8</v>
      </c>
      <c r="E16" s="25">
        <v>130000</v>
      </c>
      <c r="F16" s="25">
        <f t="shared" si="1"/>
        <v>1040000</v>
      </c>
      <c r="G16" s="23"/>
      <c r="H16" s="23"/>
      <c r="I16" s="26">
        <f t="shared" si="0"/>
        <v>1040000</v>
      </c>
      <c r="K16" s="7"/>
      <c r="L16" s="7"/>
      <c r="M16" s="7"/>
    </row>
    <row r="17" spans="1:13" ht="31.5">
      <c r="A17" s="21"/>
      <c r="B17" s="16" t="s">
        <v>21</v>
      </c>
      <c r="C17" s="27" t="s">
        <v>30</v>
      </c>
      <c r="D17" s="27">
        <v>8</v>
      </c>
      <c r="E17" s="18">
        <v>59394</v>
      </c>
      <c r="F17" s="18">
        <f t="shared" si="1"/>
        <v>475152</v>
      </c>
      <c r="G17" s="27"/>
      <c r="H17" s="27"/>
      <c r="I17" s="20">
        <f t="shared" si="0"/>
        <v>475152</v>
      </c>
      <c r="K17" s="7"/>
      <c r="L17" s="7"/>
      <c r="M17" s="7"/>
    </row>
    <row r="18" spans="1:13" ht="31.5">
      <c r="A18" s="21"/>
      <c r="B18" s="16" t="s">
        <v>22</v>
      </c>
      <c r="C18" s="27" t="s">
        <v>30</v>
      </c>
      <c r="D18" s="27">
        <v>8</v>
      </c>
      <c r="E18" s="18">
        <v>16200</v>
      </c>
      <c r="F18" s="18">
        <f t="shared" si="1"/>
        <v>129600</v>
      </c>
      <c r="G18" s="27"/>
      <c r="H18" s="27"/>
      <c r="I18" s="20">
        <f t="shared" si="0"/>
        <v>129600</v>
      </c>
    </row>
    <row r="19" spans="1:13" ht="31.5">
      <c r="A19" s="17"/>
      <c r="B19" s="16" t="s">
        <v>87</v>
      </c>
      <c r="C19" s="27" t="s">
        <v>30</v>
      </c>
      <c r="D19" s="27">
        <v>8</v>
      </c>
      <c r="E19" s="18">
        <v>44804</v>
      </c>
      <c r="F19" s="18">
        <f t="shared" si="1"/>
        <v>358432</v>
      </c>
      <c r="G19" s="27"/>
      <c r="H19" s="27"/>
      <c r="I19" s="20">
        <f t="shared" si="0"/>
        <v>358432</v>
      </c>
    </row>
    <row r="20" spans="1:13" ht="31.5">
      <c r="A20" s="21"/>
      <c r="B20" s="16" t="s">
        <v>88</v>
      </c>
      <c r="C20" s="27" t="s">
        <v>30</v>
      </c>
      <c r="D20" s="27">
        <v>7</v>
      </c>
      <c r="E20" s="18">
        <v>75596</v>
      </c>
      <c r="F20" s="18">
        <f>D20*E20</f>
        <v>529172</v>
      </c>
      <c r="G20" s="27"/>
      <c r="H20" s="27"/>
      <c r="I20" s="20">
        <f t="shared" si="0"/>
        <v>529172</v>
      </c>
    </row>
    <row r="21" spans="1:13" ht="78.75">
      <c r="A21" s="21"/>
      <c r="B21" s="16" t="s">
        <v>23</v>
      </c>
      <c r="C21" s="17"/>
      <c r="D21" s="17"/>
      <c r="E21" s="17"/>
      <c r="F21" s="18">
        <f>F22</f>
        <v>30000</v>
      </c>
      <c r="G21" s="17"/>
      <c r="H21" s="17"/>
      <c r="I21" s="26">
        <f t="shared" si="0"/>
        <v>30000</v>
      </c>
    </row>
    <row r="22" spans="1:13" ht="15.75">
      <c r="A22" s="21"/>
      <c r="B22" s="28" t="s">
        <v>97</v>
      </c>
      <c r="C22" s="27"/>
      <c r="D22" s="27"/>
      <c r="E22" s="18"/>
      <c r="F22" s="18">
        <f>F23</f>
        <v>30000</v>
      </c>
      <c r="G22" s="27"/>
      <c r="H22" s="23"/>
      <c r="I22" s="26">
        <f t="shared" si="0"/>
        <v>30000</v>
      </c>
    </row>
    <row r="23" spans="1:13" ht="15.75">
      <c r="A23" s="21"/>
      <c r="B23" s="23" t="s">
        <v>41</v>
      </c>
      <c r="C23" s="23" t="s">
        <v>36</v>
      </c>
      <c r="D23" s="23">
        <v>3</v>
      </c>
      <c r="E23" s="29">
        <v>10000</v>
      </c>
      <c r="F23" s="29">
        <f>D23*E23</f>
        <v>30000</v>
      </c>
      <c r="G23" s="23"/>
      <c r="H23" s="23"/>
      <c r="I23" s="26">
        <f t="shared" si="0"/>
        <v>30000</v>
      </c>
    </row>
    <row r="24" spans="1:13" ht="31.5">
      <c r="A24" s="15">
        <v>2</v>
      </c>
      <c r="B24" s="16" t="s">
        <v>11</v>
      </c>
      <c r="C24" s="17"/>
      <c r="D24" s="17"/>
      <c r="E24" s="17"/>
      <c r="F24" s="18">
        <f>SUM(F25:F31)</f>
        <v>1960320</v>
      </c>
      <c r="G24" s="23"/>
      <c r="H24" s="23"/>
      <c r="I24" s="20">
        <f t="shared" si="0"/>
        <v>1960320</v>
      </c>
    </row>
    <row r="25" spans="1:13" ht="15.75">
      <c r="A25" s="15"/>
      <c r="B25" s="23" t="s">
        <v>35</v>
      </c>
      <c r="C25" s="23" t="s">
        <v>36</v>
      </c>
      <c r="D25" s="23">
        <v>1</v>
      </c>
      <c r="E25" s="29">
        <v>367560</v>
      </c>
      <c r="F25" s="29">
        <f>D25*E25</f>
        <v>367560</v>
      </c>
      <c r="G25" s="23"/>
      <c r="H25" s="23"/>
      <c r="I25" s="26">
        <f t="shared" si="0"/>
        <v>367560</v>
      </c>
    </row>
    <row r="26" spans="1:13" ht="15.75">
      <c r="A26" s="15"/>
      <c r="B26" s="23" t="s">
        <v>37</v>
      </c>
      <c r="C26" s="23" t="s">
        <v>36</v>
      </c>
      <c r="D26" s="23">
        <v>1</v>
      </c>
      <c r="E26" s="29">
        <v>91890</v>
      </c>
      <c r="F26" s="29">
        <f>D26*E26</f>
        <v>91890</v>
      </c>
      <c r="G26" s="23"/>
      <c r="H26" s="23"/>
      <c r="I26" s="26">
        <f t="shared" si="0"/>
        <v>91890</v>
      </c>
    </row>
    <row r="27" spans="1:13" ht="15.75">
      <c r="A27" s="15"/>
      <c r="B27" s="23" t="s">
        <v>38</v>
      </c>
      <c r="C27" s="23" t="s">
        <v>36</v>
      </c>
      <c r="D27" s="23">
        <v>2</v>
      </c>
      <c r="E27" s="29">
        <v>306300</v>
      </c>
      <c r="F27" s="29">
        <f t="shared" ref="F27:F31" si="2">D27*E27</f>
        <v>612600</v>
      </c>
      <c r="G27" s="23"/>
      <c r="H27" s="23"/>
      <c r="I27" s="26">
        <f t="shared" si="0"/>
        <v>612600</v>
      </c>
    </row>
    <row r="28" spans="1:13" ht="15.75">
      <c r="A28" s="15"/>
      <c r="B28" s="23" t="s">
        <v>39</v>
      </c>
      <c r="C28" s="23" t="s">
        <v>36</v>
      </c>
      <c r="D28" s="23">
        <v>2</v>
      </c>
      <c r="E28" s="29">
        <v>15315</v>
      </c>
      <c r="F28" s="29">
        <f t="shared" si="2"/>
        <v>30630</v>
      </c>
      <c r="G28" s="23"/>
      <c r="H28" s="23"/>
      <c r="I28" s="26">
        <f t="shared" si="0"/>
        <v>30630</v>
      </c>
    </row>
    <row r="29" spans="1:13" ht="15.75">
      <c r="A29" s="15"/>
      <c r="B29" s="23" t="s">
        <v>40</v>
      </c>
      <c r="C29" s="23" t="s">
        <v>36</v>
      </c>
      <c r="D29" s="23">
        <v>3</v>
      </c>
      <c r="E29" s="29">
        <v>122520</v>
      </c>
      <c r="F29" s="29">
        <f t="shared" si="2"/>
        <v>367560</v>
      </c>
      <c r="G29" s="23"/>
      <c r="H29" s="23"/>
      <c r="I29" s="26">
        <f t="shared" si="0"/>
        <v>367560</v>
      </c>
    </row>
    <row r="30" spans="1:13" ht="15.75">
      <c r="A30" s="15"/>
      <c r="B30" s="23" t="s">
        <v>42</v>
      </c>
      <c r="C30" s="23" t="s">
        <v>36</v>
      </c>
      <c r="D30" s="23">
        <v>3</v>
      </c>
      <c r="E30" s="29">
        <v>122520</v>
      </c>
      <c r="F30" s="29">
        <f t="shared" si="2"/>
        <v>367560</v>
      </c>
      <c r="G30" s="23"/>
      <c r="H30" s="23"/>
      <c r="I30" s="26">
        <f t="shared" si="0"/>
        <v>367560</v>
      </c>
    </row>
    <row r="31" spans="1:13" ht="15.75">
      <c r="A31" s="15"/>
      <c r="B31" s="23" t="s">
        <v>43</v>
      </c>
      <c r="C31" s="23" t="s">
        <v>36</v>
      </c>
      <c r="D31" s="23">
        <v>1</v>
      </c>
      <c r="E31" s="29">
        <v>122520</v>
      </c>
      <c r="F31" s="29">
        <f t="shared" si="2"/>
        <v>122520</v>
      </c>
      <c r="G31" s="23"/>
      <c r="H31" s="23"/>
      <c r="I31" s="26">
        <f t="shared" si="0"/>
        <v>122520</v>
      </c>
    </row>
    <row r="32" spans="1:13" ht="15.75">
      <c r="A32" s="15">
        <v>3</v>
      </c>
      <c r="B32" s="16" t="s">
        <v>12</v>
      </c>
      <c r="C32" s="17"/>
      <c r="D32" s="17"/>
      <c r="E32" s="17"/>
      <c r="F32" s="18">
        <f>F33+F49+F52+F68+F81+F94+F106+F65</f>
        <v>12003360</v>
      </c>
      <c r="G32" s="17"/>
      <c r="H32" s="17"/>
      <c r="I32" s="20">
        <f t="shared" si="0"/>
        <v>12003360</v>
      </c>
    </row>
    <row r="33" spans="1:9" ht="15.75">
      <c r="A33" s="21"/>
      <c r="B33" s="16" t="s">
        <v>77</v>
      </c>
      <c r="C33" s="17"/>
      <c r="D33" s="17"/>
      <c r="E33" s="17"/>
      <c r="F33" s="18">
        <f>F34+F38</f>
        <v>5779380</v>
      </c>
      <c r="G33" s="17"/>
      <c r="H33" s="17"/>
      <c r="I33" s="20">
        <f t="shared" si="0"/>
        <v>5779380</v>
      </c>
    </row>
    <row r="34" spans="1:9" ht="31.5">
      <c r="A34" s="21"/>
      <c r="B34" s="16" t="s">
        <v>24</v>
      </c>
      <c r="C34" s="30"/>
      <c r="D34" s="30"/>
      <c r="E34" s="30"/>
      <c r="F34" s="18">
        <f>F35+F36+F37</f>
        <v>326162</v>
      </c>
      <c r="G34" s="23"/>
      <c r="H34" s="23"/>
      <c r="I34" s="20">
        <f t="shared" si="0"/>
        <v>326162</v>
      </c>
    </row>
    <row r="35" spans="1:9" ht="31.5">
      <c r="A35" s="21"/>
      <c r="B35" s="21" t="s">
        <v>71</v>
      </c>
      <c r="C35" s="31" t="s">
        <v>54</v>
      </c>
      <c r="D35" s="31">
        <v>2</v>
      </c>
      <c r="E35" s="32">
        <v>6126</v>
      </c>
      <c r="F35" s="32">
        <f>D35*E35*5</f>
        <v>61260</v>
      </c>
      <c r="G35" s="31"/>
      <c r="H35" s="31"/>
      <c r="I35" s="26">
        <f t="shared" si="0"/>
        <v>61260</v>
      </c>
    </row>
    <row r="36" spans="1:9" ht="31.5">
      <c r="A36" s="21"/>
      <c r="B36" s="21" t="s">
        <v>70</v>
      </c>
      <c r="C36" s="23" t="s">
        <v>54</v>
      </c>
      <c r="D36" s="23">
        <v>2</v>
      </c>
      <c r="E36" s="29">
        <v>21441</v>
      </c>
      <c r="F36" s="29">
        <f>D36*E36*3</f>
        <v>128646</v>
      </c>
      <c r="G36" s="23"/>
      <c r="H36" s="23"/>
      <c r="I36" s="26">
        <f t="shared" si="0"/>
        <v>128646</v>
      </c>
    </row>
    <row r="37" spans="1:9" ht="31.5">
      <c r="A37" s="21"/>
      <c r="B37" s="21" t="s">
        <v>69</v>
      </c>
      <c r="C37" s="23" t="s">
        <v>55</v>
      </c>
      <c r="D37" s="23">
        <v>2</v>
      </c>
      <c r="E37" s="29">
        <v>34064</v>
      </c>
      <c r="F37" s="29">
        <f>E37*4</f>
        <v>136256</v>
      </c>
      <c r="G37" s="23"/>
      <c r="H37" s="23"/>
      <c r="I37" s="26">
        <f t="shared" si="0"/>
        <v>136256</v>
      </c>
    </row>
    <row r="38" spans="1:9" ht="47.25">
      <c r="A38" s="21"/>
      <c r="B38" s="16" t="s">
        <v>26</v>
      </c>
      <c r="C38" s="17"/>
      <c r="D38" s="17"/>
      <c r="E38" s="17"/>
      <c r="F38" s="18">
        <f>SUM(F39:F48)</f>
        <v>5453218</v>
      </c>
      <c r="G38" s="23"/>
      <c r="H38" s="23"/>
      <c r="I38" s="20">
        <f t="shared" si="0"/>
        <v>5453218</v>
      </c>
    </row>
    <row r="39" spans="1:9" ht="25.5">
      <c r="A39" s="21"/>
      <c r="B39" s="22" t="s">
        <v>44</v>
      </c>
      <c r="C39" s="23" t="s">
        <v>45</v>
      </c>
      <c r="D39" s="23">
        <v>1</v>
      </c>
      <c r="E39" s="29">
        <v>100000</v>
      </c>
      <c r="F39" s="29">
        <f>D39*E39</f>
        <v>100000</v>
      </c>
      <c r="G39" s="23"/>
      <c r="H39" s="23"/>
      <c r="I39" s="26">
        <f t="shared" si="0"/>
        <v>100000</v>
      </c>
    </row>
    <row r="40" spans="1:9" ht="15.75">
      <c r="A40" s="21"/>
      <c r="B40" s="22" t="s">
        <v>46</v>
      </c>
      <c r="C40" s="23" t="s">
        <v>45</v>
      </c>
      <c r="D40" s="23">
        <v>1</v>
      </c>
      <c r="E40" s="29">
        <v>146677</v>
      </c>
      <c r="F40" s="29">
        <f t="shared" ref="F40:F48" si="3">D40*E40</f>
        <v>146677</v>
      </c>
      <c r="G40" s="23"/>
      <c r="H40" s="23"/>
      <c r="I40" s="26">
        <f t="shared" si="0"/>
        <v>146677</v>
      </c>
    </row>
    <row r="41" spans="1:9" ht="25.5">
      <c r="A41" s="21"/>
      <c r="B41" s="22" t="s">
        <v>47</v>
      </c>
      <c r="C41" s="23" t="s">
        <v>45</v>
      </c>
      <c r="D41" s="23">
        <v>1</v>
      </c>
      <c r="E41" s="29">
        <v>250000</v>
      </c>
      <c r="F41" s="29">
        <f t="shared" si="3"/>
        <v>250000</v>
      </c>
      <c r="G41" s="23"/>
      <c r="H41" s="23"/>
      <c r="I41" s="26">
        <f t="shared" si="0"/>
        <v>250000</v>
      </c>
    </row>
    <row r="42" spans="1:9" ht="25.5">
      <c r="A42" s="21"/>
      <c r="B42" s="22" t="s">
        <v>48</v>
      </c>
      <c r="C42" s="23" t="s">
        <v>45</v>
      </c>
      <c r="D42" s="23">
        <v>2</v>
      </c>
      <c r="E42" s="29">
        <v>325000</v>
      </c>
      <c r="F42" s="29">
        <f t="shared" si="3"/>
        <v>650000</v>
      </c>
      <c r="G42" s="23"/>
      <c r="H42" s="23"/>
      <c r="I42" s="26">
        <f t="shared" si="0"/>
        <v>650000</v>
      </c>
    </row>
    <row r="43" spans="1:9" ht="15.75">
      <c r="A43" s="21"/>
      <c r="B43" s="22" t="s">
        <v>49</v>
      </c>
      <c r="C43" s="23" t="s">
        <v>45</v>
      </c>
      <c r="D43" s="23">
        <v>5</v>
      </c>
      <c r="E43" s="29">
        <v>30000</v>
      </c>
      <c r="F43" s="29">
        <f t="shared" si="3"/>
        <v>150000</v>
      </c>
      <c r="G43" s="23"/>
      <c r="H43" s="23"/>
      <c r="I43" s="26">
        <f t="shared" si="0"/>
        <v>150000</v>
      </c>
    </row>
    <row r="44" spans="1:9" ht="15.75">
      <c r="A44" s="21"/>
      <c r="B44" s="33" t="s">
        <v>50</v>
      </c>
      <c r="C44" s="23" t="s">
        <v>45</v>
      </c>
      <c r="D44" s="23">
        <v>5</v>
      </c>
      <c r="E44" s="29">
        <v>250000</v>
      </c>
      <c r="F44" s="29">
        <f t="shared" si="3"/>
        <v>1250000</v>
      </c>
      <c r="G44" s="23"/>
      <c r="H44" s="23"/>
      <c r="I44" s="26">
        <f t="shared" si="0"/>
        <v>1250000</v>
      </c>
    </row>
    <row r="45" spans="1:9" ht="15.75">
      <c r="A45" s="21"/>
      <c r="B45" s="33" t="s">
        <v>73</v>
      </c>
      <c r="C45" s="23" t="s">
        <v>45</v>
      </c>
      <c r="D45" s="23">
        <v>3</v>
      </c>
      <c r="E45" s="29">
        <v>203567</v>
      </c>
      <c r="F45" s="29">
        <f t="shared" si="3"/>
        <v>610701</v>
      </c>
      <c r="G45" s="23"/>
      <c r="H45" s="23"/>
      <c r="I45" s="26">
        <f t="shared" si="0"/>
        <v>610701</v>
      </c>
    </row>
    <row r="46" spans="1:9" ht="15.75">
      <c r="A46" s="21"/>
      <c r="B46" s="22" t="s">
        <v>51</v>
      </c>
      <c r="C46" s="23" t="s">
        <v>30</v>
      </c>
      <c r="D46" s="23">
        <v>8</v>
      </c>
      <c r="E46" s="29">
        <v>10000</v>
      </c>
      <c r="F46" s="29">
        <f t="shared" si="3"/>
        <v>80000</v>
      </c>
      <c r="G46" s="23"/>
      <c r="H46" s="23"/>
      <c r="I46" s="26">
        <f t="shared" si="0"/>
        <v>80000</v>
      </c>
    </row>
    <row r="47" spans="1:9" ht="15.75">
      <c r="A47" s="21"/>
      <c r="B47" s="22" t="s">
        <v>52</v>
      </c>
      <c r="C47" s="23" t="s">
        <v>45</v>
      </c>
      <c r="D47" s="23">
        <v>2</v>
      </c>
      <c r="E47" s="29">
        <v>200000</v>
      </c>
      <c r="F47" s="29">
        <f t="shared" si="3"/>
        <v>400000</v>
      </c>
      <c r="G47" s="23"/>
      <c r="H47" s="23"/>
      <c r="I47" s="26">
        <f t="shared" si="0"/>
        <v>400000</v>
      </c>
    </row>
    <row r="48" spans="1:9" ht="15.75">
      <c r="A48" s="21"/>
      <c r="B48" s="22" t="s">
        <v>53</v>
      </c>
      <c r="C48" s="23" t="s">
        <v>45</v>
      </c>
      <c r="D48" s="23">
        <v>8</v>
      </c>
      <c r="E48" s="29">
        <v>226980</v>
      </c>
      <c r="F48" s="29">
        <f t="shared" si="3"/>
        <v>1815840</v>
      </c>
      <c r="G48" s="23"/>
      <c r="H48" s="23"/>
      <c r="I48" s="26">
        <f t="shared" si="0"/>
        <v>1815840</v>
      </c>
    </row>
    <row r="49" spans="1:9" ht="110.25">
      <c r="A49" s="21"/>
      <c r="B49" s="16" t="s">
        <v>78</v>
      </c>
      <c r="C49" s="17"/>
      <c r="D49" s="17"/>
      <c r="E49" s="17"/>
      <c r="F49" s="18">
        <f>F50</f>
        <v>450000</v>
      </c>
      <c r="G49" s="23"/>
      <c r="H49" s="23"/>
      <c r="I49" s="20">
        <f t="shared" si="0"/>
        <v>450000</v>
      </c>
    </row>
    <row r="50" spans="1:9" ht="47.25">
      <c r="A50" s="21"/>
      <c r="B50" s="16" t="s">
        <v>26</v>
      </c>
      <c r="C50" s="17"/>
      <c r="D50" s="17"/>
      <c r="E50" s="17"/>
      <c r="F50" s="18">
        <v>450000</v>
      </c>
      <c r="G50" s="23"/>
      <c r="H50" s="23"/>
      <c r="I50" s="20">
        <f t="shared" si="0"/>
        <v>450000</v>
      </c>
    </row>
    <row r="51" spans="1:9" ht="25.5">
      <c r="A51" s="21"/>
      <c r="B51" s="22" t="s">
        <v>56</v>
      </c>
      <c r="C51" s="30" t="s">
        <v>57</v>
      </c>
      <c r="D51" s="30">
        <v>15</v>
      </c>
      <c r="E51" s="34">
        <v>30000</v>
      </c>
      <c r="F51" s="29">
        <v>450000</v>
      </c>
      <c r="G51" s="23"/>
      <c r="H51" s="23"/>
      <c r="I51" s="26">
        <f t="shared" si="0"/>
        <v>450000</v>
      </c>
    </row>
    <row r="52" spans="1:9" ht="47.25">
      <c r="A52" s="21"/>
      <c r="B52" s="16" t="s">
        <v>79</v>
      </c>
      <c r="C52" s="17"/>
      <c r="D52" s="17"/>
      <c r="E52" s="17"/>
      <c r="F52" s="18">
        <f>F53+F55+F59+F61</f>
        <v>1321396</v>
      </c>
      <c r="G52" s="35"/>
      <c r="H52" s="35"/>
      <c r="I52" s="20">
        <f t="shared" si="0"/>
        <v>1321396</v>
      </c>
    </row>
    <row r="53" spans="1:9" ht="47.25">
      <c r="A53" s="21"/>
      <c r="B53" s="16" t="s">
        <v>26</v>
      </c>
      <c r="C53" s="17"/>
      <c r="D53" s="17"/>
      <c r="E53" s="17"/>
      <c r="F53" s="18">
        <f>F54</f>
        <v>189396</v>
      </c>
      <c r="G53" s="17"/>
      <c r="H53" s="17"/>
      <c r="I53" s="20">
        <f t="shared" si="0"/>
        <v>189396</v>
      </c>
    </row>
    <row r="54" spans="1:9" ht="15.75">
      <c r="A54" s="21"/>
      <c r="B54" s="22" t="s">
        <v>80</v>
      </c>
      <c r="C54" s="23" t="s">
        <v>45</v>
      </c>
      <c r="D54" s="23">
        <v>3</v>
      </c>
      <c r="E54" s="29">
        <v>63132</v>
      </c>
      <c r="F54" s="29">
        <f>D54*E54</f>
        <v>189396</v>
      </c>
      <c r="G54" s="23"/>
      <c r="H54" s="23"/>
      <c r="I54" s="26">
        <f t="shared" si="0"/>
        <v>189396</v>
      </c>
    </row>
    <row r="55" spans="1:9" ht="31.5">
      <c r="A55" s="21"/>
      <c r="B55" s="16" t="s">
        <v>25</v>
      </c>
      <c r="C55" s="35"/>
      <c r="D55" s="35"/>
      <c r="E55" s="35"/>
      <c r="F55" s="18">
        <f>F56+F57+F58</f>
        <v>32000</v>
      </c>
      <c r="G55" s="35"/>
      <c r="H55" s="35"/>
      <c r="I55" s="26">
        <f t="shared" si="0"/>
        <v>32000</v>
      </c>
    </row>
    <row r="56" spans="1:9" ht="15.75">
      <c r="A56" s="21"/>
      <c r="B56" s="22" t="s">
        <v>86</v>
      </c>
      <c r="C56" s="23" t="s">
        <v>57</v>
      </c>
      <c r="D56" s="23">
        <v>1</v>
      </c>
      <c r="E56" s="29">
        <v>20000</v>
      </c>
      <c r="F56" s="29">
        <f>D56*E56</f>
        <v>20000</v>
      </c>
      <c r="G56" s="23"/>
      <c r="H56" s="23"/>
      <c r="I56" s="26">
        <f t="shared" si="0"/>
        <v>20000</v>
      </c>
    </row>
    <row r="57" spans="1:9" ht="15.75">
      <c r="A57" s="21"/>
      <c r="B57" s="22" t="s">
        <v>64</v>
      </c>
      <c r="C57" s="30" t="s">
        <v>57</v>
      </c>
      <c r="D57" s="30">
        <v>3</v>
      </c>
      <c r="E57" s="34">
        <v>1000</v>
      </c>
      <c r="F57" s="29">
        <f t="shared" ref="F57:F58" si="4">D57*E57</f>
        <v>3000</v>
      </c>
      <c r="G57" s="23"/>
      <c r="H57" s="23"/>
      <c r="I57" s="26">
        <f t="shared" si="0"/>
        <v>3000</v>
      </c>
    </row>
    <row r="58" spans="1:9" ht="15.75">
      <c r="A58" s="21"/>
      <c r="B58" s="22" t="s">
        <v>65</v>
      </c>
      <c r="C58" s="30" t="s">
        <v>57</v>
      </c>
      <c r="D58" s="30">
        <v>3</v>
      </c>
      <c r="E58" s="34">
        <v>3000</v>
      </c>
      <c r="F58" s="29">
        <f t="shared" si="4"/>
        <v>9000</v>
      </c>
      <c r="G58" s="23"/>
      <c r="H58" s="23"/>
      <c r="I58" s="26">
        <f t="shared" si="0"/>
        <v>9000</v>
      </c>
    </row>
    <row r="59" spans="1:9" ht="31.5">
      <c r="A59" s="21"/>
      <c r="B59" s="36" t="s">
        <v>27</v>
      </c>
      <c r="C59" s="35"/>
      <c r="D59" s="35"/>
      <c r="E59" s="35"/>
      <c r="F59" s="18">
        <f>F60</f>
        <v>500000</v>
      </c>
      <c r="G59" s="35"/>
      <c r="H59" s="35"/>
      <c r="I59" s="26">
        <f t="shared" si="0"/>
        <v>500000</v>
      </c>
    </row>
    <row r="60" spans="1:9" ht="15.75">
      <c r="A60" s="21"/>
      <c r="B60" s="22" t="s">
        <v>66</v>
      </c>
      <c r="C60" s="30" t="s">
        <v>57</v>
      </c>
      <c r="D60" s="30">
        <v>1</v>
      </c>
      <c r="E60" s="34">
        <v>500000</v>
      </c>
      <c r="F60" s="29">
        <f>D60*E60</f>
        <v>500000</v>
      </c>
      <c r="G60" s="23"/>
      <c r="H60" s="23"/>
      <c r="I60" s="26">
        <f t="shared" si="0"/>
        <v>500000</v>
      </c>
    </row>
    <row r="61" spans="1:9" ht="15.75">
      <c r="A61" s="21"/>
      <c r="B61" s="28" t="s">
        <v>59</v>
      </c>
      <c r="C61" s="23"/>
      <c r="D61" s="23"/>
      <c r="E61" s="23"/>
      <c r="F61" s="18">
        <f>SUM(F62:F64)</f>
        <v>600000</v>
      </c>
      <c r="G61" s="23"/>
      <c r="H61" s="23"/>
      <c r="I61" s="26">
        <f t="shared" si="0"/>
        <v>600000</v>
      </c>
    </row>
    <row r="62" spans="1:9" ht="15.75">
      <c r="A62" s="21"/>
      <c r="B62" s="22" t="s">
        <v>60</v>
      </c>
      <c r="C62" s="23" t="s">
        <v>61</v>
      </c>
      <c r="D62" s="23">
        <v>1</v>
      </c>
      <c r="E62" s="29">
        <v>300000</v>
      </c>
      <c r="F62" s="29">
        <f>D62*E62</f>
        <v>300000</v>
      </c>
      <c r="G62" s="23"/>
      <c r="H62" s="23"/>
      <c r="I62" s="26">
        <f t="shared" si="0"/>
        <v>300000</v>
      </c>
    </row>
    <row r="63" spans="1:9" ht="15.75">
      <c r="A63" s="21"/>
      <c r="B63" s="22" t="s">
        <v>62</v>
      </c>
      <c r="C63" s="23" t="s">
        <v>61</v>
      </c>
      <c r="D63" s="23">
        <v>1</v>
      </c>
      <c r="E63" s="29">
        <v>200000</v>
      </c>
      <c r="F63" s="29">
        <f t="shared" ref="F63:F64" si="5">D63*E63</f>
        <v>200000</v>
      </c>
      <c r="G63" s="23"/>
      <c r="H63" s="23"/>
      <c r="I63" s="26">
        <f t="shared" si="0"/>
        <v>200000</v>
      </c>
    </row>
    <row r="64" spans="1:9" ht="15.75">
      <c r="A64" s="21"/>
      <c r="B64" s="22" t="s">
        <v>63</v>
      </c>
      <c r="C64" s="23" t="s">
        <v>61</v>
      </c>
      <c r="D64" s="23">
        <v>1</v>
      </c>
      <c r="E64" s="29">
        <v>100000</v>
      </c>
      <c r="F64" s="29">
        <f t="shared" si="5"/>
        <v>100000</v>
      </c>
      <c r="G64" s="23"/>
      <c r="H64" s="23"/>
      <c r="I64" s="26">
        <f t="shared" si="0"/>
        <v>100000</v>
      </c>
    </row>
    <row r="65" spans="1:9" ht="63">
      <c r="A65" s="21"/>
      <c r="B65" s="16" t="s">
        <v>81</v>
      </c>
      <c r="C65" s="17"/>
      <c r="D65" s="17"/>
      <c r="E65" s="17"/>
      <c r="F65" s="18">
        <f>F66</f>
        <v>180000</v>
      </c>
      <c r="G65" s="23"/>
      <c r="H65" s="23"/>
      <c r="I65" s="20">
        <f t="shared" si="0"/>
        <v>180000</v>
      </c>
    </row>
    <row r="66" spans="1:9" ht="47.25">
      <c r="A66" s="21"/>
      <c r="B66" s="16" t="s">
        <v>26</v>
      </c>
      <c r="C66" s="17"/>
      <c r="D66" s="17"/>
      <c r="E66" s="17"/>
      <c r="F66" s="18">
        <f>F67</f>
        <v>180000</v>
      </c>
      <c r="G66" s="23"/>
      <c r="H66" s="23"/>
      <c r="I66" s="20">
        <f t="shared" si="0"/>
        <v>180000</v>
      </c>
    </row>
    <row r="67" spans="1:9" ht="25.5">
      <c r="A67" s="21"/>
      <c r="B67" s="22" t="s">
        <v>56</v>
      </c>
      <c r="C67" s="30" t="s">
        <v>57</v>
      </c>
      <c r="D67" s="30">
        <v>6</v>
      </c>
      <c r="E67" s="34">
        <v>30000</v>
      </c>
      <c r="F67" s="29">
        <f>D67*E67</f>
        <v>180000</v>
      </c>
      <c r="G67" s="23"/>
      <c r="H67" s="23"/>
      <c r="I67" s="26">
        <f t="shared" si="0"/>
        <v>180000</v>
      </c>
    </row>
    <row r="68" spans="1:9" ht="63">
      <c r="A68" s="21"/>
      <c r="B68" s="16" t="s">
        <v>82</v>
      </c>
      <c r="C68" s="17"/>
      <c r="D68" s="17"/>
      <c r="E68" s="17"/>
      <c r="F68" s="18">
        <f>F69+F71+F75+F77</f>
        <v>1321396</v>
      </c>
      <c r="G68" s="35"/>
      <c r="H68" s="35"/>
      <c r="I68" s="20">
        <f t="shared" si="0"/>
        <v>1321396</v>
      </c>
    </row>
    <row r="69" spans="1:9" ht="47.25">
      <c r="A69" s="21"/>
      <c r="B69" s="16" t="s">
        <v>26</v>
      </c>
      <c r="C69" s="17"/>
      <c r="D69" s="17"/>
      <c r="E69" s="17"/>
      <c r="F69" s="18">
        <f>F70</f>
        <v>189396</v>
      </c>
      <c r="G69" s="17"/>
      <c r="H69" s="17"/>
      <c r="I69" s="20">
        <f t="shared" si="0"/>
        <v>189396</v>
      </c>
    </row>
    <row r="70" spans="1:9" ht="15.75">
      <c r="A70" s="21"/>
      <c r="B70" s="22" t="s">
        <v>80</v>
      </c>
      <c r="C70" s="23" t="s">
        <v>45</v>
      </c>
      <c r="D70" s="23">
        <v>3</v>
      </c>
      <c r="E70" s="29">
        <v>63132</v>
      </c>
      <c r="F70" s="29">
        <f>E70*D70</f>
        <v>189396</v>
      </c>
      <c r="G70" s="23"/>
      <c r="H70" s="23"/>
      <c r="I70" s="26">
        <f t="shared" si="0"/>
        <v>189396</v>
      </c>
    </row>
    <row r="71" spans="1:9" ht="31.5">
      <c r="A71" s="21"/>
      <c r="B71" s="16" t="s">
        <v>25</v>
      </c>
      <c r="C71" s="35"/>
      <c r="D71" s="35"/>
      <c r="E71" s="35"/>
      <c r="F71" s="18">
        <f>F72+F73+F74</f>
        <v>32000</v>
      </c>
      <c r="G71" s="35"/>
      <c r="H71" s="35"/>
      <c r="I71" s="20">
        <f t="shared" si="0"/>
        <v>32000</v>
      </c>
    </row>
    <row r="72" spans="1:9" ht="15.75">
      <c r="A72" s="21"/>
      <c r="B72" s="22" t="s">
        <v>86</v>
      </c>
      <c r="C72" s="23" t="s">
        <v>57</v>
      </c>
      <c r="D72" s="23">
        <v>1</v>
      </c>
      <c r="E72" s="29">
        <v>20000</v>
      </c>
      <c r="F72" s="29">
        <f>D72*E72</f>
        <v>20000</v>
      </c>
      <c r="G72" s="23"/>
      <c r="H72" s="23"/>
      <c r="I72" s="26">
        <f t="shared" ref="I72:I118" si="6">F72</f>
        <v>20000</v>
      </c>
    </row>
    <row r="73" spans="1:9" ht="15.75">
      <c r="A73" s="21"/>
      <c r="B73" s="22" t="s">
        <v>64</v>
      </c>
      <c r="C73" s="30" t="s">
        <v>57</v>
      </c>
      <c r="D73" s="30">
        <v>3</v>
      </c>
      <c r="E73" s="34">
        <v>1000</v>
      </c>
      <c r="F73" s="29">
        <f t="shared" ref="F73:F74" si="7">D73*E73</f>
        <v>3000</v>
      </c>
      <c r="G73" s="23"/>
      <c r="H73" s="23"/>
      <c r="I73" s="26">
        <f t="shared" si="6"/>
        <v>3000</v>
      </c>
    </row>
    <row r="74" spans="1:9" ht="15.75">
      <c r="A74" s="21"/>
      <c r="B74" s="22" t="s">
        <v>65</v>
      </c>
      <c r="C74" s="30" t="s">
        <v>57</v>
      </c>
      <c r="D74" s="30">
        <v>3</v>
      </c>
      <c r="E74" s="34">
        <v>3000</v>
      </c>
      <c r="F74" s="29">
        <f t="shared" si="7"/>
        <v>9000</v>
      </c>
      <c r="G74" s="23"/>
      <c r="H74" s="23"/>
      <c r="I74" s="26">
        <f t="shared" si="6"/>
        <v>9000</v>
      </c>
    </row>
    <row r="75" spans="1:9" ht="31.5">
      <c r="A75" s="21"/>
      <c r="B75" s="36" t="s">
        <v>27</v>
      </c>
      <c r="C75" s="35"/>
      <c r="D75" s="35"/>
      <c r="E75" s="35"/>
      <c r="F75" s="18">
        <f>F76</f>
        <v>500000</v>
      </c>
      <c r="G75" s="35"/>
      <c r="H75" s="35"/>
      <c r="I75" s="20">
        <f t="shared" si="6"/>
        <v>500000</v>
      </c>
    </row>
    <row r="76" spans="1:9" ht="15.75">
      <c r="A76" s="21"/>
      <c r="B76" s="22" t="s">
        <v>66</v>
      </c>
      <c r="C76" s="30" t="s">
        <v>57</v>
      </c>
      <c r="D76" s="30">
        <v>1</v>
      </c>
      <c r="E76" s="34">
        <v>500000</v>
      </c>
      <c r="F76" s="29">
        <f>D76*E76</f>
        <v>500000</v>
      </c>
      <c r="G76" s="23"/>
      <c r="H76" s="23"/>
      <c r="I76" s="26">
        <f t="shared" si="6"/>
        <v>500000</v>
      </c>
    </row>
    <row r="77" spans="1:9" ht="15.75">
      <c r="A77" s="21"/>
      <c r="B77" s="28" t="s">
        <v>59</v>
      </c>
      <c r="C77" s="23"/>
      <c r="D77" s="23"/>
      <c r="E77" s="23"/>
      <c r="F77" s="18">
        <v>600000</v>
      </c>
      <c r="G77" s="23"/>
      <c r="H77" s="23"/>
      <c r="I77" s="20">
        <f t="shared" si="6"/>
        <v>600000</v>
      </c>
    </row>
    <row r="78" spans="1:9" ht="15.75">
      <c r="A78" s="21"/>
      <c r="B78" s="22" t="s">
        <v>60</v>
      </c>
      <c r="C78" s="23" t="s">
        <v>61</v>
      </c>
      <c r="D78" s="23">
        <v>1</v>
      </c>
      <c r="E78" s="29">
        <v>300000</v>
      </c>
      <c r="F78" s="29">
        <f>D78*E78</f>
        <v>300000</v>
      </c>
      <c r="G78" s="23"/>
      <c r="H78" s="23"/>
      <c r="I78" s="26">
        <f t="shared" si="6"/>
        <v>300000</v>
      </c>
    </row>
    <row r="79" spans="1:9" ht="15.75">
      <c r="A79" s="21"/>
      <c r="B79" s="22" t="s">
        <v>62</v>
      </c>
      <c r="C79" s="23" t="s">
        <v>61</v>
      </c>
      <c r="D79" s="23">
        <v>1</v>
      </c>
      <c r="E79" s="29">
        <v>200000</v>
      </c>
      <c r="F79" s="29">
        <f t="shared" ref="F79:F80" si="8">D79*E79</f>
        <v>200000</v>
      </c>
      <c r="G79" s="23"/>
      <c r="H79" s="23"/>
      <c r="I79" s="26">
        <f t="shared" si="6"/>
        <v>200000</v>
      </c>
    </row>
    <row r="80" spans="1:9" ht="15.75">
      <c r="A80" s="21"/>
      <c r="B80" s="22" t="s">
        <v>63</v>
      </c>
      <c r="C80" s="23" t="s">
        <v>61</v>
      </c>
      <c r="D80" s="23">
        <v>1</v>
      </c>
      <c r="E80" s="29">
        <v>100000</v>
      </c>
      <c r="F80" s="29">
        <f t="shared" si="8"/>
        <v>100000</v>
      </c>
      <c r="G80" s="23"/>
      <c r="H80" s="23"/>
      <c r="I80" s="26">
        <f t="shared" si="6"/>
        <v>100000</v>
      </c>
    </row>
    <row r="81" spans="1:9" ht="47.25">
      <c r="A81" s="21"/>
      <c r="B81" s="16" t="s">
        <v>83</v>
      </c>
      <c r="C81" s="17"/>
      <c r="D81" s="17"/>
      <c r="E81" s="17"/>
      <c r="F81" s="18">
        <f>F82+F84+F88+F90</f>
        <v>1071396</v>
      </c>
      <c r="G81" s="35"/>
      <c r="H81" s="35"/>
      <c r="I81" s="20">
        <f t="shared" si="6"/>
        <v>1071396</v>
      </c>
    </row>
    <row r="82" spans="1:9" ht="47.25">
      <c r="A82" s="21"/>
      <c r="B82" s="16" t="s">
        <v>26</v>
      </c>
      <c r="C82" s="17"/>
      <c r="D82" s="17"/>
      <c r="E82" s="17"/>
      <c r="F82" s="18">
        <f>F83</f>
        <v>189396</v>
      </c>
      <c r="G82" s="17"/>
      <c r="H82" s="17"/>
      <c r="I82" s="20">
        <f t="shared" si="6"/>
        <v>189396</v>
      </c>
    </row>
    <row r="83" spans="1:9" ht="15.75">
      <c r="A83" s="21"/>
      <c r="B83" s="22" t="s">
        <v>58</v>
      </c>
      <c r="C83" s="23" t="s">
        <v>45</v>
      </c>
      <c r="D83" s="23">
        <v>3</v>
      </c>
      <c r="E83" s="29">
        <v>63132</v>
      </c>
      <c r="F83" s="29">
        <f>D83*E83</f>
        <v>189396</v>
      </c>
      <c r="G83" s="23"/>
      <c r="H83" s="23"/>
      <c r="I83" s="26">
        <f t="shared" si="6"/>
        <v>189396</v>
      </c>
    </row>
    <row r="84" spans="1:9" ht="31.5">
      <c r="A84" s="21"/>
      <c r="B84" s="16" t="s">
        <v>25</v>
      </c>
      <c r="C84" s="35"/>
      <c r="D84" s="35"/>
      <c r="E84" s="35"/>
      <c r="F84" s="18">
        <f>F85+F86+F87</f>
        <v>32000</v>
      </c>
      <c r="G84" s="35"/>
      <c r="H84" s="35"/>
      <c r="I84" s="20">
        <f t="shared" si="6"/>
        <v>32000</v>
      </c>
    </row>
    <row r="85" spans="1:9" ht="15.75">
      <c r="A85" s="21"/>
      <c r="B85" s="22" t="s">
        <v>86</v>
      </c>
      <c r="C85" s="23" t="s">
        <v>57</v>
      </c>
      <c r="D85" s="23">
        <v>1</v>
      </c>
      <c r="E85" s="29">
        <v>20000</v>
      </c>
      <c r="F85" s="29">
        <f>D85*E85</f>
        <v>20000</v>
      </c>
      <c r="G85" s="23"/>
      <c r="H85" s="23"/>
      <c r="I85" s="26">
        <f t="shared" si="6"/>
        <v>20000</v>
      </c>
    </row>
    <row r="86" spans="1:9" ht="15.75">
      <c r="A86" s="21"/>
      <c r="B86" s="22" t="s">
        <v>64</v>
      </c>
      <c r="C86" s="30" t="s">
        <v>57</v>
      </c>
      <c r="D86" s="30">
        <v>3</v>
      </c>
      <c r="E86" s="34">
        <v>1000</v>
      </c>
      <c r="F86" s="29">
        <f t="shared" ref="F86:F87" si="9">D86*E86</f>
        <v>3000</v>
      </c>
      <c r="G86" s="23"/>
      <c r="H86" s="23"/>
      <c r="I86" s="26">
        <f t="shared" si="6"/>
        <v>3000</v>
      </c>
    </row>
    <row r="87" spans="1:9" ht="15.75">
      <c r="A87" s="21"/>
      <c r="B87" s="22" t="s">
        <v>65</v>
      </c>
      <c r="C87" s="30" t="s">
        <v>57</v>
      </c>
      <c r="D87" s="30">
        <v>3</v>
      </c>
      <c r="E87" s="34">
        <v>3000</v>
      </c>
      <c r="F87" s="29">
        <f t="shared" si="9"/>
        <v>9000</v>
      </c>
      <c r="G87" s="23"/>
      <c r="H87" s="23"/>
      <c r="I87" s="26">
        <f t="shared" si="6"/>
        <v>9000</v>
      </c>
    </row>
    <row r="88" spans="1:9" ht="31.5">
      <c r="A88" s="21"/>
      <c r="B88" s="36" t="s">
        <v>27</v>
      </c>
      <c r="C88" s="35"/>
      <c r="D88" s="35"/>
      <c r="E88" s="35"/>
      <c r="F88" s="18">
        <f>F89</f>
        <v>250000</v>
      </c>
      <c r="G88" s="35"/>
      <c r="H88" s="35"/>
      <c r="I88" s="20">
        <f t="shared" si="6"/>
        <v>250000</v>
      </c>
    </row>
    <row r="89" spans="1:9" ht="15.75">
      <c r="A89" s="21"/>
      <c r="B89" s="22" t="s">
        <v>66</v>
      </c>
      <c r="C89" s="30" t="s">
        <v>57</v>
      </c>
      <c r="D89" s="30">
        <v>1</v>
      </c>
      <c r="E89" s="34">
        <v>250000</v>
      </c>
      <c r="F89" s="29">
        <f>D89*E89</f>
        <v>250000</v>
      </c>
      <c r="G89" s="23"/>
      <c r="H89" s="23"/>
      <c r="I89" s="26">
        <f t="shared" si="6"/>
        <v>250000</v>
      </c>
    </row>
    <row r="90" spans="1:9" ht="15.75">
      <c r="A90" s="21"/>
      <c r="B90" s="28" t="s">
        <v>59</v>
      </c>
      <c r="C90" s="23"/>
      <c r="D90" s="23"/>
      <c r="E90" s="23"/>
      <c r="F90" s="18">
        <v>600000</v>
      </c>
      <c r="G90" s="23"/>
      <c r="H90" s="23"/>
      <c r="I90" s="20">
        <f t="shared" si="6"/>
        <v>600000</v>
      </c>
    </row>
    <row r="91" spans="1:9" ht="15.75">
      <c r="A91" s="21"/>
      <c r="B91" s="22" t="s">
        <v>60</v>
      </c>
      <c r="C91" s="23" t="s">
        <v>61</v>
      </c>
      <c r="D91" s="23">
        <v>1</v>
      </c>
      <c r="E91" s="29">
        <v>300000</v>
      </c>
      <c r="F91" s="29">
        <f>D91*E91</f>
        <v>300000</v>
      </c>
      <c r="G91" s="23"/>
      <c r="H91" s="23"/>
      <c r="I91" s="26">
        <f t="shared" si="6"/>
        <v>300000</v>
      </c>
    </row>
    <row r="92" spans="1:9" ht="15.75">
      <c r="A92" s="21"/>
      <c r="B92" s="22" t="s">
        <v>62</v>
      </c>
      <c r="C92" s="23" t="s">
        <v>61</v>
      </c>
      <c r="D92" s="23">
        <v>1</v>
      </c>
      <c r="E92" s="29">
        <v>200000</v>
      </c>
      <c r="F92" s="29">
        <f t="shared" ref="F92:F93" si="10">D92*E92</f>
        <v>200000</v>
      </c>
      <c r="G92" s="23"/>
      <c r="H92" s="23"/>
      <c r="I92" s="26">
        <f t="shared" si="6"/>
        <v>200000</v>
      </c>
    </row>
    <row r="93" spans="1:9" ht="15.75">
      <c r="A93" s="21"/>
      <c r="B93" s="22" t="s">
        <v>63</v>
      </c>
      <c r="C93" s="23" t="s">
        <v>61</v>
      </c>
      <c r="D93" s="23">
        <v>1</v>
      </c>
      <c r="E93" s="29">
        <v>100000</v>
      </c>
      <c r="F93" s="29">
        <f t="shared" si="10"/>
        <v>100000</v>
      </c>
      <c r="G93" s="23"/>
      <c r="H93" s="23"/>
      <c r="I93" s="26">
        <f t="shared" si="6"/>
        <v>100000</v>
      </c>
    </row>
    <row r="94" spans="1:9" ht="47.25">
      <c r="A94" s="21"/>
      <c r="B94" s="16" t="s">
        <v>84</v>
      </c>
      <c r="C94" s="17"/>
      <c r="D94" s="17"/>
      <c r="E94" s="17"/>
      <c r="F94" s="18">
        <f>F95+F98+F101</f>
        <v>1058396</v>
      </c>
      <c r="G94" s="35"/>
      <c r="H94" s="35"/>
      <c r="I94" s="20">
        <f t="shared" si="6"/>
        <v>1058396</v>
      </c>
    </row>
    <row r="95" spans="1:9" ht="47.25">
      <c r="A95" s="21"/>
      <c r="B95" s="16" t="s">
        <v>26</v>
      </c>
      <c r="C95" s="17"/>
      <c r="D95" s="17"/>
      <c r="E95" s="17"/>
      <c r="F95" s="18">
        <f>F96+F97</f>
        <v>439396</v>
      </c>
      <c r="G95" s="17"/>
      <c r="H95" s="17"/>
      <c r="I95" s="20">
        <f t="shared" si="6"/>
        <v>439396</v>
      </c>
    </row>
    <row r="96" spans="1:9" ht="15.75">
      <c r="A96" s="21"/>
      <c r="B96" s="22" t="s">
        <v>80</v>
      </c>
      <c r="C96" s="23" t="s">
        <v>45</v>
      </c>
      <c r="D96" s="23">
        <v>3</v>
      </c>
      <c r="E96" s="29">
        <v>63132</v>
      </c>
      <c r="F96" s="29">
        <f>D96*E96</f>
        <v>189396</v>
      </c>
      <c r="G96" s="23"/>
      <c r="H96" s="23"/>
      <c r="I96" s="26">
        <f t="shared" si="6"/>
        <v>189396</v>
      </c>
    </row>
    <row r="97" spans="1:9" ht="15.75">
      <c r="A97" s="21"/>
      <c r="B97" s="22" t="s">
        <v>67</v>
      </c>
      <c r="C97" s="23" t="s">
        <v>72</v>
      </c>
      <c r="D97" s="23">
        <v>1</v>
      </c>
      <c r="E97" s="29">
        <v>250000</v>
      </c>
      <c r="F97" s="29">
        <f>D97*E97</f>
        <v>250000</v>
      </c>
      <c r="G97" s="23"/>
      <c r="H97" s="23"/>
      <c r="I97" s="26">
        <f t="shared" si="6"/>
        <v>250000</v>
      </c>
    </row>
    <row r="98" spans="1:9" ht="31.5">
      <c r="A98" s="21"/>
      <c r="B98" s="16" t="s">
        <v>25</v>
      </c>
      <c r="C98" s="35"/>
      <c r="D98" s="35"/>
      <c r="E98" s="35"/>
      <c r="F98" s="37">
        <f>F99+F100</f>
        <v>19000</v>
      </c>
      <c r="G98" s="35"/>
      <c r="H98" s="35"/>
      <c r="I98" s="20">
        <f t="shared" si="6"/>
        <v>19000</v>
      </c>
    </row>
    <row r="99" spans="1:9" ht="15.75">
      <c r="A99" s="21"/>
      <c r="B99" s="22" t="s">
        <v>68</v>
      </c>
      <c r="C99" s="30" t="s">
        <v>57</v>
      </c>
      <c r="D99" s="30">
        <v>50</v>
      </c>
      <c r="E99" s="34">
        <v>200</v>
      </c>
      <c r="F99" s="29">
        <f>D99*E99</f>
        <v>10000</v>
      </c>
      <c r="G99" s="23"/>
      <c r="H99" s="23"/>
      <c r="I99" s="26">
        <f t="shared" si="6"/>
        <v>10000</v>
      </c>
    </row>
    <row r="100" spans="1:9" ht="15.75">
      <c r="A100" s="21"/>
      <c r="B100" s="22" t="s">
        <v>65</v>
      </c>
      <c r="C100" s="30" t="s">
        <v>57</v>
      </c>
      <c r="D100" s="30">
        <v>3</v>
      </c>
      <c r="E100" s="34">
        <v>3000</v>
      </c>
      <c r="F100" s="29">
        <f>D100*E100</f>
        <v>9000</v>
      </c>
      <c r="G100" s="23"/>
      <c r="H100" s="23"/>
      <c r="I100" s="26">
        <f t="shared" si="6"/>
        <v>9000</v>
      </c>
    </row>
    <row r="101" spans="1:9" ht="31.5">
      <c r="A101" s="21"/>
      <c r="B101" s="36" t="s">
        <v>27</v>
      </c>
      <c r="C101" s="35"/>
      <c r="D101" s="35"/>
      <c r="E101" s="35"/>
      <c r="F101" s="18">
        <f>F102</f>
        <v>600000</v>
      </c>
      <c r="G101" s="35"/>
      <c r="H101" s="35"/>
      <c r="I101" s="20">
        <f t="shared" si="6"/>
        <v>600000</v>
      </c>
    </row>
    <row r="102" spans="1:9" ht="15.75">
      <c r="A102" s="21"/>
      <c r="B102" s="22" t="s">
        <v>59</v>
      </c>
      <c r="C102" s="23"/>
      <c r="D102" s="23"/>
      <c r="E102" s="23"/>
      <c r="F102" s="18">
        <f>F103+F104+F105</f>
        <v>600000</v>
      </c>
      <c r="G102" s="23"/>
      <c r="H102" s="23"/>
      <c r="I102" s="20">
        <f t="shared" si="6"/>
        <v>600000</v>
      </c>
    </row>
    <row r="103" spans="1:9" ht="15.75">
      <c r="A103" s="21"/>
      <c r="B103" s="22" t="s">
        <v>60</v>
      </c>
      <c r="C103" s="23" t="s">
        <v>61</v>
      </c>
      <c r="D103" s="23">
        <v>1</v>
      </c>
      <c r="E103" s="29">
        <v>300000</v>
      </c>
      <c r="F103" s="29">
        <f>D103*E103</f>
        <v>300000</v>
      </c>
      <c r="G103" s="23"/>
      <c r="H103" s="23"/>
      <c r="I103" s="26">
        <f t="shared" si="6"/>
        <v>300000</v>
      </c>
    </row>
    <row r="104" spans="1:9" ht="15.75">
      <c r="A104" s="21"/>
      <c r="B104" s="22" t="s">
        <v>62</v>
      </c>
      <c r="C104" s="23" t="s">
        <v>61</v>
      </c>
      <c r="D104" s="23">
        <v>1</v>
      </c>
      <c r="E104" s="29">
        <v>200000</v>
      </c>
      <c r="F104" s="29">
        <f t="shared" ref="F104:F105" si="11">D104*E104</f>
        <v>200000</v>
      </c>
      <c r="G104" s="23"/>
      <c r="H104" s="23"/>
      <c r="I104" s="26">
        <f t="shared" si="6"/>
        <v>200000</v>
      </c>
    </row>
    <row r="105" spans="1:9" ht="15.75">
      <c r="A105" s="21"/>
      <c r="B105" s="22" t="s">
        <v>63</v>
      </c>
      <c r="C105" s="23" t="s">
        <v>61</v>
      </c>
      <c r="D105" s="23">
        <v>1</v>
      </c>
      <c r="E105" s="29">
        <v>100000</v>
      </c>
      <c r="F105" s="29">
        <f t="shared" si="11"/>
        <v>100000</v>
      </c>
      <c r="G105" s="23"/>
      <c r="H105" s="23"/>
      <c r="I105" s="26">
        <f t="shared" si="6"/>
        <v>100000</v>
      </c>
    </row>
    <row r="106" spans="1:9" ht="31.5">
      <c r="A106" s="21"/>
      <c r="B106" s="16" t="s">
        <v>85</v>
      </c>
      <c r="C106" s="17"/>
      <c r="D106" s="17"/>
      <c r="E106" s="17"/>
      <c r="F106" s="18">
        <f>F107+F109+F113</f>
        <v>821396</v>
      </c>
      <c r="G106" s="35"/>
      <c r="H106" s="35"/>
      <c r="I106" s="20">
        <f t="shared" si="6"/>
        <v>821396</v>
      </c>
    </row>
    <row r="107" spans="1:9" ht="47.25">
      <c r="A107" s="21"/>
      <c r="B107" s="16" t="s">
        <v>26</v>
      </c>
      <c r="C107" s="17"/>
      <c r="D107" s="17"/>
      <c r="E107" s="17"/>
      <c r="F107" s="18">
        <f>F108</f>
        <v>189396</v>
      </c>
      <c r="G107" s="17"/>
      <c r="H107" s="17"/>
      <c r="I107" s="20">
        <f t="shared" si="6"/>
        <v>189396</v>
      </c>
    </row>
    <row r="108" spans="1:9" ht="15.75">
      <c r="A108" s="21"/>
      <c r="B108" s="22" t="s">
        <v>80</v>
      </c>
      <c r="C108" s="23" t="s">
        <v>45</v>
      </c>
      <c r="D108" s="23">
        <v>3</v>
      </c>
      <c r="E108" s="29">
        <v>63132</v>
      </c>
      <c r="F108" s="29">
        <f>D108*E108</f>
        <v>189396</v>
      </c>
      <c r="G108" s="23"/>
      <c r="H108" s="23"/>
      <c r="I108" s="26">
        <f t="shared" si="6"/>
        <v>189396</v>
      </c>
    </row>
    <row r="109" spans="1:9" ht="31.5">
      <c r="A109" s="21"/>
      <c r="B109" s="16" t="s">
        <v>25</v>
      </c>
      <c r="C109" s="35"/>
      <c r="D109" s="35"/>
      <c r="E109" s="35"/>
      <c r="F109" s="18">
        <f>F110+F111+F112</f>
        <v>32000</v>
      </c>
      <c r="G109" s="35"/>
      <c r="H109" s="35"/>
      <c r="I109" s="20">
        <f t="shared" si="6"/>
        <v>32000</v>
      </c>
    </row>
    <row r="110" spans="1:9" ht="15.75">
      <c r="A110" s="21"/>
      <c r="B110" s="22" t="s">
        <v>86</v>
      </c>
      <c r="C110" s="23" t="s">
        <v>57</v>
      </c>
      <c r="D110" s="23">
        <v>1</v>
      </c>
      <c r="E110" s="29">
        <v>20000</v>
      </c>
      <c r="F110" s="29">
        <f>E110*D110</f>
        <v>20000</v>
      </c>
      <c r="G110" s="23"/>
      <c r="H110" s="23"/>
      <c r="I110" s="26">
        <f t="shared" si="6"/>
        <v>20000</v>
      </c>
    </row>
    <row r="111" spans="1:9" ht="15.75">
      <c r="A111" s="21"/>
      <c r="B111" s="22" t="s">
        <v>64</v>
      </c>
      <c r="C111" s="30" t="s">
        <v>57</v>
      </c>
      <c r="D111" s="30">
        <v>3</v>
      </c>
      <c r="E111" s="34">
        <v>1000</v>
      </c>
      <c r="F111" s="29">
        <f t="shared" ref="F111:F112" si="12">E111*D111</f>
        <v>3000</v>
      </c>
      <c r="G111" s="23"/>
      <c r="H111" s="23"/>
      <c r="I111" s="26">
        <f t="shared" si="6"/>
        <v>3000</v>
      </c>
    </row>
    <row r="112" spans="1:9" ht="15.75">
      <c r="A112" s="21"/>
      <c r="B112" s="22" t="s">
        <v>65</v>
      </c>
      <c r="C112" s="30" t="s">
        <v>57</v>
      </c>
      <c r="D112" s="30">
        <v>3</v>
      </c>
      <c r="E112" s="34">
        <v>3000</v>
      </c>
      <c r="F112" s="29">
        <f t="shared" si="12"/>
        <v>9000</v>
      </c>
      <c r="G112" s="23"/>
      <c r="H112" s="23"/>
      <c r="I112" s="26">
        <f t="shared" si="6"/>
        <v>9000</v>
      </c>
    </row>
    <row r="113" spans="1:9" ht="31.5">
      <c r="A113" s="21"/>
      <c r="B113" s="36" t="s">
        <v>27</v>
      </c>
      <c r="C113" s="35"/>
      <c r="D113" s="35"/>
      <c r="E113" s="35"/>
      <c r="F113" s="18">
        <f>F114</f>
        <v>600000</v>
      </c>
      <c r="G113" s="35"/>
      <c r="H113" s="35"/>
      <c r="I113" s="20">
        <f t="shared" si="6"/>
        <v>600000</v>
      </c>
    </row>
    <row r="114" spans="1:9" ht="15.75">
      <c r="A114" s="21"/>
      <c r="B114" s="22" t="s">
        <v>59</v>
      </c>
      <c r="C114" s="23"/>
      <c r="D114" s="23"/>
      <c r="E114" s="23"/>
      <c r="F114" s="18">
        <f>SUM(F115:F117)</f>
        <v>600000</v>
      </c>
      <c r="G114" s="23"/>
      <c r="H114" s="23"/>
      <c r="I114" s="20">
        <f t="shared" si="6"/>
        <v>600000</v>
      </c>
    </row>
    <row r="115" spans="1:9" ht="15.75">
      <c r="A115" s="21"/>
      <c r="B115" s="22" t="s">
        <v>60</v>
      </c>
      <c r="C115" s="23" t="s">
        <v>61</v>
      </c>
      <c r="D115" s="23">
        <v>1</v>
      </c>
      <c r="E115" s="29">
        <v>300000</v>
      </c>
      <c r="F115" s="29">
        <f>E115*D115</f>
        <v>300000</v>
      </c>
      <c r="G115" s="23"/>
      <c r="H115" s="23"/>
      <c r="I115" s="26">
        <f t="shared" si="6"/>
        <v>300000</v>
      </c>
    </row>
    <row r="116" spans="1:9" ht="15.75">
      <c r="A116" s="21"/>
      <c r="B116" s="22" t="s">
        <v>62</v>
      </c>
      <c r="C116" s="23" t="s">
        <v>61</v>
      </c>
      <c r="D116" s="23">
        <v>1</v>
      </c>
      <c r="E116" s="29">
        <v>200000</v>
      </c>
      <c r="F116" s="29">
        <f t="shared" ref="F116:F117" si="13">E116*D116</f>
        <v>200000</v>
      </c>
      <c r="G116" s="23"/>
      <c r="H116" s="23"/>
      <c r="I116" s="26">
        <f t="shared" si="6"/>
        <v>200000</v>
      </c>
    </row>
    <row r="117" spans="1:9" ht="15.75">
      <c r="A117" s="21"/>
      <c r="B117" s="22" t="s">
        <v>63</v>
      </c>
      <c r="C117" s="23" t="s">
        <v>61</v>
      </c>
      <c r="D117" s="23">
        <v>1</v>
      </c>
      <c r="E117" s="29">
        <v>100000</v>
      </c>
      <c r="F117" s="29">
        <f t="shared" si="13"/>
        <v>100000</v>
      </c>
      <c r="G117" s="23"/>
      <c r="H117" s="23"/>
      <c r="I117" s="26">
        <f t="shared" si="6"/>
        <v>100000</v>
      </c>
    </row>
    <row r="118" spans="1:9" ht="15.75">
      <c r="A118" s="21"/>
      <c r="B118" s="38" t="s">
        <v>13</v>
      </c>
      <c r="C118" s="35"/>
      <c r="D118" s="35"/>
      <c r="E118" s="35"/>
      <c r="F118" s="18">
        <f>F10+F24+F32</f>
        <v>21036036</v>
      </c>
      <c r="G118" s="39"/>
      <c r="H118" s="27"/>
      <c r="I118" s="20">
        <f t="shared" si="6"/>
        <v>21036036</v>
      </c>
    </row>
    <row r="119" spans="1:9" ht="15.75">
      <c r="A119" s="42" t="s">
        <v>14</v>
      </c>
      <c r="B119" s="42"/>
      <c r="C119" s="42"/>
      <c r="D119" s="42"/>
      <c r="E119" s="42"/>
      <c r="F119" s="42"/>
      <c r="G119" s="43"/>
      <c r="H119" s="43"/>
      <c r="I119" s="43"/>
    </row>
    <row r="120" spans="1:9" ht="15.75">
      <c r="A120" s="40" t="s">
        <v>15</v>
      </c>
      <c r="B120" s="40"/>
      <c r="C120" s="40"/>
      <c r="D120" s="40"/>
      <c r="E120" s="40"/>
      <c r="F120" s="40"/>
      <c r="G120" s="40"/>
      <c r="H120" s="40"/>
      <c r="I120" s="40"/>
    </row>
    <row r="121" spans="1:9" ht="15.75">
      <c r="A121" s="5"/>
      <c r="G121" s="8"/>
      <c r="H121" s="8"/>
    </row>
    <row r="122" spans="1:9" ht="15.75">
      <c r="A122" s="44" t="s">
        <v>96</v>
      </c>
      <c r="B122" s="44"/>
      <c r="C122" s="44"/>
      <c r="D122" s="44"/>
      <c r="E122" s="44"/>
      <c r="F122" s="44"/>
      <c r="G122" s="44"/>
      <c r="H122" s="44"/>
      <c r="I122" s="44"/>
    </row>
    <row r="123" spans="1:9" ht="15" customHeight="1">
      <c r="A123" s="6" t="s">
        <v>16</v>
      </c>
    </row>
    <row r="124" spans="1:9" ht="15.75">
      <c r="A124" s="40" t="s">
        <v>17</v>
      </c>
      <c r="B124" s="40"/>
      <c r="C124" s="40"/>
      <c r="D124" s="40"/>
      <c r="E124" s="40"/>
      <c r="F124" s="40"/>
      <c r="G124" s="40"/>
      <c r="H124" s="40"/>
      <c r="I124" s="40"/>
    </row>
    <row r="125" spans="1:9" ht="15.75">
      <c r="A125" s="40" t="s">
        <v>18</v>
      </c>
      <c r="B125" s="40"/>
      <c r="C125" s="40"/>
      <c r="D125" s="40"/>
      <c r="E125" s="40"/>
      <c r="F125" s="40"/>
      <c r="G125" s="40"/>
      <c r="H125" s="40"/>
      <c r="I125" s="40"/>
    </row>
    <row r="126" spans="1:9" ht="15.75">
      <c r="A126" s="5"/>
    </row>
    <row r="127" spans="1:9" ht="15.75">
      <c r="A127" s="40" t="s">
        <v>19</v>
      </c>
      <c r="B127" s="40"/>
      <c r="C127" s="40"/>
      <c r="D127" s="40"/>
      <c r="E127" s="40"/>
      <c r="F127" s="40"/>
      <c r="G127" s="40"/>
      <c r="H127" s="40"/>
      <c r="I127" s="40"/>
    </row>
    <row r="128" spans="1:9" ht="8.25" customHeight="1"/>
    <row r="129" spans="1:9" ht="15.75">
      <c r="A129" s="11" t="s">
        <v>90</v>
      </c>
      <c r="B129" s="12"/>
      <c r="C129" s="3"/>
      <c r="D129" s="10"/>
      <c r="E129" s="10"/>
      <c r="F129" s="10"/>
      <c r="G129" s="10"/>
      <c r="H129" s="10"/>
      <c r="I129" s="10"/>
    </row>
    <row r="130" spans="1:9">
      <c r="A130" s="11" t="s">
        <v>91</v>
      </c>
      <c r="B130" s="12"/>
      <c r="C130" s="3"/>
    </row>
    <row r="131" spans="1:9">
      <c r="A131" s="11" t="s">
        <v>92</v>
      </c>
      <c r="B131" s="13"/>
      <c r="C131" s="3"/>
    </row>
    <row r="132" spans="1:9">
      <c r="A132" s="11" t="s">
        <v>93</v>
      </c>
      <c r="B132" s="13"/>
      <c r="C132" s="3"/>
    </row>
    <row r="133" spans="1:9">
      <c r="A133" s="11" t="s">
        <v>94</v>
      </c>
      <c r="B133" s="14"/>
      <c r="C133" s="3"/>
    </row>
    <row r="134" spans="1:9">
      <c r="A134" s="11" t="s">
        <v>95</v>
      </c>
      <c r="B134" s="14"/>
      <c r="C134" s="3"/>
    </row>
    <row r="138" spans="1:9" ht="15.75">
      <c r="A138" s="4"/>
    </row>
    <row r="139" spans="1:9" ht="15.75">
      <c r="A139" s="4"/>
    </row>
    <row r="140" spans="1:9" ht="15.75">
      <c r="A140" s="4"/>
    </row>
    <row r="141" spans="1:9" ht="15.75">
      <c r="A141" s="4"/>
    </row>
    <row r="142" spans="1:9">
      <c r="A142" s="3"/>
    </row>
  </sheetData>
  <mergeCells count="18">
    <mergeCell ref="A1:I1"/>
    <mergeCell ref="A3:I3"/>
    <mergeCell ref="A5:I5"/>
    <mergeCell ref="A6:I6"/>
    <mergeCell ref="A7:I7"/>
    <mergeCell ref="A125:I125"/>
    <mergeCell ref="A127:I127"/>
    <mergeCell ref="F8:F9"/>
    <mergeCell ref="G8:I8"/>
    <mergeCell ref="A119:I119"/>
    <mergeCell ref="A120:I120"/>
    <mergeCell ref="A122:I122"/>
    <mergeCell ref="A124:I124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ww</cp:lastModifiedBy>
  <cp:lastPrinted>2022-04-28T09:26:59Z</cp:lastPrinted>
  <dcterms:created xsi:type="dcterms:W3CDTF">2021-01-27T10:48:44Z</dcterms:created>
  <dcterms:modified xsi:type="dcterms:W3CDTF">2022-04-29T05:52:58Z</dcterms:modified>
</cp:coreProperties>
</file>