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РОЕКТЫ 2022\48 Тринта - организация проектного офиса\приложения 2 и 3\"/>
    </mc:Choice>
  </mc:AlternateContent>
  <xr:revisionPtr revIDLastSave="0" documentId="13_ncr:1_{10A74ABB-E887-41A2-99DF-E05745A6A5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мета" sheetId="2" r:id="rId1"/>
  </sheets>
  <definedNames>
    <definedName name="_xlnm.Print_Area" localSheetId="0">Смета!$A$1:$I$115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2" l="1"/>
  <c r="I31" i="2" s="1"/>
  <c r="F95" i="2" l="1"/>
  <c r="I95" i="2" s="1"/>
  <c r="I94" i="2" s="1"/>
  <c r="I93" i="2" s="1"/>
  <c r="H94" i="2"/>
  <c r="H93" i="2" s="1"/>
  <c r="G94" i="2"/>
  <c r="G93" i="2" s="1"/>
  <c r="F92" i="2"/>
  <c r="F91" i="2" s="1"/>
  <c r="F90" i="2" s="1"/>
  <c r="H91" i="2"/>
  <c r="H90" i="2" s="1"/>
  <c r="G91" i="2"/>
  <c r="G90" i="2"/>
  <c r="F89" i="2"/>
  <c r="I89" i="2" s="1"/>
  <c r="I88" i="2" s="1"/>
  <c r="I87" i="2" s="1"/>
  <c r="H88" i="2"/>
  <c r="H87" i="2" s="1"/>
  <c r="G88" i="2"/>
  <c r="G87" i="2" s="1"/>
  <c r="F86" i="2"/>
  <c r="I86" i="2" s="1"/>
  <c r="I85" i="2" s="1"/>
  <c r="I84" i="2" s="1"/>
  <c r="H85" i="2"/>
  <c r="H84" i="2" s="1"/>
  <c r="G85" i="2"/>
  <c r="G84" i="2" s="1"/>
  <c r="F83" i="2"/>
  <c r="F82" i="2" s="1"/>
  <c r="F81" i="2" s="1"/>
  <c r="H82" i="2"/>
  <c r="H81" i="2" s="1"/>
  <c r="G82" i="2"/>
  <c r="G81" i="2" s="1"/>
  <c r="F80" i="2"/>
  <c r="I80" i="2" s="1"/>
  <c r="F79" i="2"/>
  <c r="H78" i="2"/>
  <c r="H77" i="2" s="1"/>
  <c r="G78" i="2"/>
  <c r="G77" i="2" s="1"/>
  <c r="F76" i="2"/>
  <c r="I76" i="2" s="1"/>
  <c r="F75" i="2"/>
  <c r="F74" i="2" s="1"/>
  <c r="F73" i="2" s="1"/>
  <c r="H74" i="2"/>
  <c r="H73" i="2" s="1"/>
  <c r="G74" i="2"/>
  <c r="G73" i="2" s="1"/>
  <c r="F72" i="2"/>
  <c r="I72" i="2" s="1"/>
  <c r="F71" i="2"/>
  <c r="F70" i="2" s="1"/>
  <c r="F69" i="2" s="1"/>
  <c r="H70" i="2"/>
  <c r="H69" i="2" s="1"/>
  <c r="G70" i="2"/>
  <c r="G69" i="2" s="1"/>
  <c r="F68" i="2"/>
  <c r="I68" i="2" s="1"/>
  <c r="F67" i="2"/>
  <c r="H66" i="2"/>
  <c r="H65" i="2" s="1"/>
  <c r="G66" i="2"/>
  <c r="G65" i="2" s="1"/>
  <c r="F64" i="2"/>
  <c r="I64" i="2" s="1"/>
  <c r="F63" i="2"/>
  <c r="H62" i="2"/>
  <c r="G62" i="2"/>
  <c r="F61" i="2"/>
  <c r="I61" i="2" s="1"/>
  <c r="F60" i="2"/>
  <c r="I60" i="2" s="1"/>
  <c r="F59" i="2"/>
  <c r="I59" i="2" s="1"/>
  <c r="H58" i="2"/>
  <c r="G58" i="2"/>
  <c r="F57" i="2"/>
  <c r="I57" i="2" s="1"/>
  <c r="F56" i="2"/>
  <c r="H55" i="2"/>
  <c r="G55" i="2"/>
  <c r="F54" i="2"/>
  <c r="I54" i="2" s="1"/>
  <c r="F53" i="2"/>
  <c r="I53" i="2" s="1"/>
  <c r="F52" i="2"/>
  <c r="I52" i="2" s="1"/>
  <c r="F51" i="2"/>
  <c r="H50" i="2"/>
  <c r="G50" i="2"/>
  <c r="F49" i="2"/>
  <c r="I49" i="2" s="1"/>
  <c r="F48" i="2"/>
  <c r="I48" i="2" s="1"/>
  <c r="F47" i="2"/>
  <c r="I47" i="2" s="1"/>
  <c r="H46" i="2"/>
  <c r="G46" i="2"/>
  <c r="F44" i="2"/>
  <c r="I44" i="2" s="1"/>
  <c r="F43" i="2"/>
  <c r="I43" i="2" s="1"/>
  <c r="F42" i="2"/>
  <c r="I42" i="2" s="1"/>
  <c r="F41" i="2"/>
  <c r="I41" i="2" s="1"/>
  <c r="F40" i="2"/>
  <c r="I40" i="2" s="1"/>
  <c r="F39" i="2"/>
  <c r="I39" i="2" s="1"/>
  <c r="F38" i="2"/>
  <c r="I38" i="2" s="1"/>
  <c r="F37" i="2"/>
  <c r="I37" i="2" s="1"/>
  <c r="H36" i="2"/>
  <c r="H35" i="2" s="1"/>
  <c r="G36" i="2"/>
  <c r="G35" i="2" s="1"/>
  <c r="F33" i="2"/>
  <c r="I33" i="2" s="1"/>
  <c r="F32" i="2"/>
  <c r="I32" i="2" s="1"/>
  <c r="F30" i="2"/>
  <c r="I30" i="2" s="1"/>
  <c r="F29" i="2"/>
  <c r="I29" i="2" s="1"/>
  <c r="F28" i="2"/>
  <c r="I28" i="2" s="1"/>
  <c r="F27" i="2"/>
  <c r="I27" i="2" s="1"/>
  <c r="F26" i="2"/>
  <c r="H25" i="2"/>
  <c r="G25" i="2"/>
  <c r="F24" i="2"/>
  <c r="F23" i="2" s="1"/>
  <c r="H23" i="2"/>
  <c r="G23" i="2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H13" i="2"/>
  <c r="G13" i="2"/>
  <c r="F50" i="2" l="1"/>
  <c r="H45" i="2"/>
  <c r="F55" i="2"/>
  <c r="F62" i="2"/>
  <c r="F66" i="2"/>
  <c r="F65" i="2" s="1"/>
  <c r="G12" i="2"/>
  <c r="H12" i="2"/>
  <c r="F88" i="2"/>
  <c r="F87" i="2" s="1"/>
  <c r="G45" i="2"/>
  <c r="G34" i="2" s="1"/>
  <c r="F78" i="2"/>
  <c r="F77" i="2" s="1"/>
  <c r="F25" i="2"/>
  <c r="F46" i="2"/>
  <c r="I46" i="2"/>
  <c r="F36" i="2"/>
  <c r="F35" i="2" s="1"/>
  <c r="F13" i="2"/>
  <c r="F12" i="2" s="1"/>
  <c r="H34" i="2"/>
  <c r="H96" i="2" s="1"/>
  <c r="I36" i="2"/>
  <c r="I35" i="2" s="1"/>
  <c r="I58" i="2"/>
  <c r="I13" i="2"/>
  <c r="F58" i="2"/>
  <c r="F85" i="2"/>
  <c r="F84" i="2" s="1"/>
  <c r="F94" i="2"/>
  <c r="F93" i="2" s="1"/>
  <c r="I24" i="2"/>
  <c r="I23" i="2" s="1"/>
  <c r="I26" i="2"/>
  <c r="I25" i="2" s="1"/>
  <c r="I51" i="2"/>
  <c r="I50" i="2" s="1"/>
  <c r="I56" i="2"/>
  <c r="I55" i="2" s="1"/>
  <c r="I63" i="2"/>
  <c r="I62" i="2" s="1"/>
  <c r="I67" i="2"/>
  <c r="I66" i="2" s="1"/>
  <c r="I65" i="2" s="1"/>
  <c r="I71" i="2"/>
  <c r="I70" i="2" s="1"/>
  <c r="I69" i="2" s="1"/>
  <c r="I75" i="2"/>
  <c r="I74" i="2" s="1"/>
  <c r="I73" i="2" s="1"/>
  <c r="I79" i="2"/>
  <c r="I78" i="2" s="1"/>
  <c r="I77" i="2" s="1"/>
  <c r="I83" i="2"/>
  <c r="I82" i="2" s="1"/>
  <c r="I81" i="2" s="1"/>
  <c r="I92" i="2"/>
  <c r="I91" i="2" s="1"/>
  <c r="I90" i="2" s="1"/>
  <c r="F45" i="2" l="1"/>
  <c r="G96" i="2"/>
  <c r="I45" i="2"/>
  <c r="I12" i="2"/>
  <c r="F34" i="2"/>
  <c r="F96" i="2"/>
  <c r="I34" i="2"/>
  <c r="I96" i="2" l="1"/>
</calcChain>
</file>

<file path=xl/sharedStrings.xml><?xml version="1.0" encoding="utf-8"?>
<sst xmlns="http://schemas.openxmlformats.org/spreadsheetml/2006/main" count="165" uniqueCount="107">
  <si>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</si>
  <si>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</si>
  <si>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</si>
  <si>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</si>
  <si>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</si>
  <si>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</si>
  <si>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</si>
  <si>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</si>
  <si>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</si>
  <si>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</si>
  <si>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</si>
  <si>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</si>
  <si>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</si>
  <si>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</si>
  <si>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</si>
  <si>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>Грантодатель:</t>
  </si>
  <si>
    <t xml:space="preserve">НАО «Центр поддержки гражданских инициатив» </t>
  </si>
  <si>
    <t>Социальный налог и социальные отчисления</t>
  </si>
  <si>
    <t>Банковские услуги</t>
  </si>
  <si>
    <t>Расходы на служебные командировки, в том числе:</t>
  </si>
  <si>
    <t>Приобретение раздаточных материалов, в том числе:</t>
  </si>
  <si>
    <t>Административные затраты:</t>
  </si>
  <si>
    <t>Руководитель, координатор проекта</t>
  </si>
  <si>
    <t>Координатор проектного офиса, специалист по связям с общественностью</t>
  </si>
  <si>
    <t>Бухгалтер</t>
  </si>
  <si>
    <t>Администратор-логистик</t>
  </si>
  <si>
    <t>Материально-техническое обеспечение</t>
  </si>
  <si>
    <t>Ноутбук</t>
  </si>
  <si>
    <t>Наушники беспроводные</t>
  </si>
  <si>
    <t>Кресло-мешок для проведения интерактивных мероприятий</t>
  </si>
  <si>
    <t>Рециркуляторы</t>
  </si>
  <si>
    <t>Расходы по оплате работ и услуг,оказываемых юридическими и физическими лицами, в том числе:</t>
  </si>
  <si>
    <t>Услуги разработки и тиражирования методических материалов (2000шт)</t>
  </si>
  <si>
    <t>Услуги перевода (200 стр)</t>
  </si>
  <si>
    <t>Услуги разработки  брэндбука проектного офиса</t>
  </si>
  <si>
    <t>Суточные (1 командировка *4 человека * 3 дня)</t>
  </si>
  <si>
    <t>Проезд (1 командировка *4 человека)</t>
  </si>
  <si>
    <t>Папка</t>
  </si>
  <si>
    <t>Блокнот</t>
  </si>
  <si>
    <t>Ручка</t>
  </si>
  <si>
    <t>Бейдж</t>
  </si>
  <si>
    <t>Услуги по видеосъемке мероприятия</t>
  </si>
  <si>
    <t>Услуги специалиста по Форсайту</t>
  </si>
  <si>
    <t>Представительские расходы:</t>
  </si>
  <si>
    <t>Кофе-брейк (50 человек *3 кофе-брейка )</t>
  </si>
  <si>
    <t>Аренда зала (2 дня )</t>
  </si>
  <si>
    <t>Расходы на проезд , проживание участников мероприятия, в том числе:</t>
  </si>
  <si>
    <t>Проезд участников (1 поездка *32 человек)</t>
  </si>
  <si>
    <t>Проживание участников (32 человек * 1,5 дня)</t>
  </si>
  <si>
    <t>Услуги технического сопровождения online мероприятий (5 онлайн-тренингов)</t>
  </si>
  <si>
    <t>Услуги технического сопровождения online мероприятий (3 онлайн-тренингов)</t>
  </si>
  <si>
    <t>Услуги привлеченных тренеров/спикеров</t>
  </si>
  <si>
    <t>Услуги технического сопровождения online мероприятий (5 онлайн мастер классов)</t>
  </si>
  <si>
    <t>Услуги технического сопровождения online мероприятий (5 онлайн консультаций)</t>
  </si>
  <si>
    <t>Предоставление проездных стипендий (ваучеры)</t>
  </si>
  <si>
    <t>Услуги ведущих диалоговых площадок</t>
  </si>
  <si>
    <t>Услуги ведущих хакатонов</t>
  </si>
  <si>
    <t>Услуги ведущих  fish bowl</t>
  </si>
  <si>
    <t>месяц</t>
  </si>
  <si>
    <t>штук</t>
  </si>
  <si>
    <t>услуга</t>
  </si>
  <si>
    <t>человеко-дней</t>
  </si>
  <si>
    <t>поездка</t>
  </si>
  <si>
    <t>день</t>
  </si>
  <si>
    <t>кофе-брейк</t>
  </si>
  <si>
    <t>обед</t>
  </si>
  <si>
    <t>Заработная плата , в том числе:</t>
  </si>
  <si>
    <t>Обязательное медицинское страхование</t>
  </si>
  <si>
    <t xml:space="preserve">Расходы на оплату услуг связи, в том числе услуги почты </t>
  </si>
  <si>
    <t xml:space="preserve">Расходы на оплату аренды за помещения </t>
  </si>
  <si>
    <t>Расходные материалы,приобретение товаров,необходимых для обслуживания и содержания основных средств и другие запасы, в том числе:</t>
  </si>
  <si>
    <t>Мероприятие 1. Создание и запуск проектного офиса  по формированию лидеров новой формации в гражданском обществе.</t>
  </si>
  <si>
    <t>Мероприятие 2. Проведение Форсайт-сессии «Лидеры новой формации в гражданском обществе»  в г.Нур-Султан</t>
  </si>
  <si>
    <t>Мероприятие 3. Обучающий онлайн-курс по жизненным компетенциям/soft skills (социальные, волевые, интеллектуальные, лидерские)</t>
  </si>
  <si>
    <t>Мероприятие 4. Обучающий онлайн-курс по адвокации и теории изменений</t>
  </si>
  <si>
    <t>Мероприятие 5.Обучающий онлайн-курс «Гражданские специальности» (социальный организатор/модератор, гражданский эксперт (общественный монитор), PR-специалист в общественной сфере, сити-менеджеры и другие)</t>
  </si>
  <si>
    <t>Мероприятие 6 .Тематические мастер-классы по прикладным навыкам с последующим сопровождением</t>
  </si>
  <si>
    <t>Мероприятие 7. Обучающие консультации по формированию гражданского пространства территорий, позиционированию лидеров, выстраиванию конструктивного диалога между органами власти и различными группами населения, разрешению социальных конфликтов и другим актуальным темам (в соответствии с потребностями целевой аудитории)</t>
  </si>
  <si>
    <t>Мероприятие 8.Обменные визиты наиболее активных гражданских лидеров для ознакомления с лучшими практиками</t>
  </si>
  <si>
    <t>Мероприятие 9.  Диалоговые площадки по выстраиванию и приоритезации форм гражданского участия, которые жители, общественные организации, инициативные группы и лидеры мнений готовы реально использовать в текущей ситуации для выстраивания конструктивного диалога между государством и обществом</t>
  </si>
  <si>
    <t>Мероприятие 10. Хакатоны по конструированию гражданского пространства населенных пунктов включая проблемные зоны, «точки напряженности» и общественные пространства</t>
  </si>
  <si>
    <t xml:space="preserve">Мероприятие 11. Фишболы «Слышащее государство говорящие граждане: точки пресечения» </t>
  </si>
  <si>
    <t>Тема гранта: «Организация деятельности проектного офиса по формированию лидеров новой формации в гражданском обществе»</t>
  </si>
  <si>
    <t>Грантополучатель: Частный Фонд "ТРИНТА"</t>
  </si>
  <si>
    <t>Сумма гранта: 35 420 000 тенге</t>
  </si>
  <si>
    <t>Канцелярские товары, расходные материалы, бумага</t>
  </si>
  <si>
    <t>Услуги SMM -специалиста (1 специалист)</t>
  </si>
  <si>
    <t>Услуги технического сопровождения online мероприятий (5 прямых эфиров) (1 специалист)</t>
  </si>
  <si>
    <t>Услуги консультантов--аналитиков  по развитию гражданских инициатив (2 специалиста)</t>
  </si>
  <si>
    <t>Услуги консультантов  по развитию компетенций лидеров новой формации (3 специалиста)</t>
  </si>
  <si>
    <t>Обед ( 50 человек* 4000 тенге *2 дня)</t>
  </si>
  <si>
    <t>Услуги видеосъемки, монтажа  онлайн мероприятия (не менее 10 минут каждый ролик)</t>
  </si>
  <si>
    <t>Услуги методистов (3 специалиста)</t>
  </si>
  <si>
    <t>Проживание (1 командировка *4 человека *3 дня )</t>
  </si>
  <si>
    <t>Принтер</t>
  </si>
  <si>
    <t>Системный блок</t>
  </si>
  <si>
    <t>Монитор</t>
  </si>
  <si>
    <t>Тренерские сундучки</t>
  </si>
  <si>
    <t>"СОГЛАСОВАНО"</t>
  </si>
  <si>
    <t>И.О. Председателя Правления</t>
  </si>
  <si>
    <t>Заместитель Председателя Правления</t>
  </si>
  <si>
    <t>Главный менеджер Департаментата управления проектами</t>
  </si>
  <si>
    <t xml:space="preserve"> Руководитель организации _________________ Натарова Ю. Н.</t>
  </si>
  <si>
    <t>________________________Құрман Ғ. П.</t>
  </si>
  <si>
    <t>______________________ Бисембиев Ж. О.</t>
  </si>
  <si>
    <t>______________________ Рыспаева Д. М.</t>
  </si>
  <si>
    <t xml:space="preserve">Приложение № 2 
к Договору о предоставлении гранта
от "31" марта 2022 г. №48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</si>
</sst>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/>
    </xf>
    <xf numFmtId="3" fontId="0" fillId="0" borderId="0" xfId="0" applyNumberForma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1" applyNumberFormat="1" applyFont="1" applyFill="1"/>
    <xf numFmtId="0" fontId="2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top"/>
    </xf>
    <xf numFmtId="0" fontId="0" fillId="5" borderId="0" xfId="0" applyFill="1"/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16"/>
  <sheetViews>
    <sheetView tabSelected="1" view="pageBreakPreview" topLeftCell="A91" zoomScale="70" zoomScaleNormal="90" zoomScaleSheetLayoutView="70" workbookViewId="0">
      <selection activeCell="A9" sqref="A9:I9"/>
    </sheetView>
  </sheetViews>
  <sheetFormatPr defaultRowHeight="15" x14ac:dyDescent="0.25"/>
  <cols>
    <col min="1" max="1" width="4.7109375" customWidth="1"/>
    <col min="2" max="2" width="62.28515625" customWidth="1"/>
    <col min="3" max="4" width="7.7109375" customWidth="1"/>
    <col min="5" max="9" width="15.7109375" customWidth="1"/>
  </cols>
  <sheetData>
    <row r="3" spans="1:9" ht="49.5" customHeight="1" x14ac:dyDescent="0.25">
      <c r="A3" s="54" t="s">
        <v>106</v>
      </c>
      <c r="B3" s="54"/>
      <c r="C3" s="54"/>
      <c r="D3" s="54"/>
      <c r="E3" s="54"/>
      <c r="F3" s="54"/>
      <c r="G3" s="54"/>
      <c r="H3" s="54"/>
      <c r="I3" s="54"/>
    </row>
    <row r="4" spans="1:9" ht="15.75" x14ac:dyDescent="0.25">
      <c r="A4" s="1"/>
    </row>
    <row r="5" spans="1:9" ht="18.75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1:9" ht="15.75" x14ac:dyDescent="0.25">
      <c r="A6" s="2"/>
    </row>
    <row r="7" spans="1:9" ht="32.1" customHeight="1" x14ac:dyDescent="0.25">
      <c r="A7" s="32" t="s">
        <v>83</v>
      </c>
      <c r="B7" s="32"/>
      <c r="C7" s="32"/>
      <c r="D7" s="32"/>
      <c r="E7" s="32"/>
      <c r="F7" s="32"/>
      <c r="G7" s="32"/>
      <c r="H7" s="32"/>
      <c r="I7" s="32"/>
    </row>
    <row r="8" spans="1:9" ht="32.1" customHeight="1" x14ac:dyDescent="0.25">
      <c r="A8" s="33" t="s">
        <v>82</v>
      </c>
      <c r="B8" s="33"/>
      <c r="C8" s="33"/>
      <c r="D8" s="33"/>
      <c r="E8" s="33"/>
      <c r="F8" s="33"/>
      <c r="G8" s="33"/>
      <c r="H8" s="33"/>
      <c r="I8" s="33"/>
    </row>
    <row r="9" spans="1:9" ht="32.1" customHeight="1" x14ac:dyDescent="0.25">
      <c r="A9" s="34" t="s">
        <v>84</v>
      </c>
      <c r="B9" s="34"/>
      <c r="C9" s="34"/>
      <c r="D9" s="34"/>
      <c r="E9" s="34"/>
      <c r="F9" s="34"/>
      <c r="G9" s="34"/>
      <c r="H9" s="34"/>
      <c r="I9" s="34"/>
    </row>
    <row r="10" spans="1:9" s="45" customFormat="1" ht="18.75" x14ac:dyDescent="0.25">
      <c r="A10" s="52" t="s">
        <v>1</v>
      </c>
      <c r="B10" s="52" t="s">
        <v>2</v>
      </c>
      <c r="C10" s="52" t="s">
        <v>3</v>
      </c>
      <c r="D10" s="52" t="s">
        <v>4</v>
      </c>
      <c r="E10" s="52" t="s">
        <v>5</v>
      </c>
      <c r="F10" s="52" t="s">
        <v>6</v>
      </c>
      <c r="G10" s="52" t="s">
        <v>7</v>
      </c>
      <c r="H10" s="52"/>
      <c r="I10" s="52"/>
    </row>
    <row r="11" spans="1:9" s="45" customFormat="1" ht="93.75" x14ac:dyDescent="0.25">
      <c r="A11" s="52"/>
      <c r="B11" s="52"/>
      <c r="C11" s="52"/>
      <c r="D11" s="52"/>
      <c r="E11" s="52"/>
      <c r="F11" s="52"/>
      <c r="G11" s="53" t="s">
        <v>8</v>
      </c>
      <c r="H11" s="53" t="s">
        <v>9</v>
      </c>
      <c r="I11" s="53" t="s">
        <v>10</v>
      </c>
    </row>
    <row r="12" spans="1:9" s="45" customFormat="1" ht="18" customHeight="1" x14ac:dyDescent="0.25">
      <c r="A12" s="51">
        <v>1</v>
      </c>
      <c r="B12" s="47" t="s">
        <v>21</v>
      </c>
      <c r="C12" s="50"/>
      <c r="D12" s="44"/>
      <c r="E12" s="44"/>
      <c r="F12" s="44">
        <f>F13+F18+F19+F20+F21+F22+F23</f>
        <v>8758528</v>
      </c>
      <c r="G12" s="44">
        <f>G13+G18+G19+G20+G21+G22+G23</f>
        <v>225000</v>
      </c>
      <c r="H12" s="44">
        <f>H13+H18+H19+H20+H21+H22+H23</f>
        <v>0</v>
      </c>
      <c r="I12" s="44">
        <f>I13+I18+I19+I20+I21+I22+I23</f>
        <v>8533528</v>
      </c>
    </row>
    <row r="13" spans="1:9" ht="18" customHeight="1" x14ac:dyDescent="0.25">
      <c r="A13" s="6"/>
      <c r="B13" s="8" t="s">
        <v>66</v>
      </c>
      <c r="C13" s="18"/>
      <c r="D13" s="19"/>
      <c r="E13" s="19"/>
      <c r="F13" s="19">
        <f>SUM(F14:F17)</f>
        <v>6280000</v>
      </c>
      <c r="G13" s="19">
        <f>SUM(G14:G17)</f>
        <v>0</v>
      </c>
      <c r="H13" s="19">
        <f>SUM(H14:H17)</f>
        <v>0</v>
      </c>
      <c r="I13" s="19">
        <f>SUM(I14:I17)</f>
        <v>6280000</v>
      </c>
    </row>
    <row r="14" spans="1:9" ht="18" customHeight="1" x14ac:dyDescent="0.25">
      <c r="A14" s="6"/>
      <c r="B14" s="9" t="s">
        <v>22</v>
      </c>
      <c r="C14" s="20" t="s">
        <v>58</v>
      </c>
      <c r="D14" s="21">
        <v>8</v>
      </c>
      <c r="E14" s="21">
        <v>265000</v>
      </c>
      <c r="F14" s="21">
        <f>D14*E14</f>
        <v>2120000</v>
      </c>
      <c r="G14" s="21">
        <v>0</v>
      </c>
      <c r="H14" s="21">
        <v>0</v>
      </c>
      <c r="I14" s="21">
        <f>F14-G14-H14</f>
        <v>2120000</v>
      </c>
    </row>
    <row r="15" spans="1:9" ht="32.1" customHeight="1" x14ac:dyDescent="0.25">
      <c r="A15" s="6"/>
      <c r="B15" s="10" t="s">
        <v>23</v>
      </c>
      <c r="C15" s="20" t="s">
        <v>58</v>
      </c>
      <c r="D15" s="21">
        <v>8</v>
      </c>
      <c r="E15" s="21">
        <v>240000</v>
      </c>
      <c r="F15" s="21">
        <f t="shared" ref="F15:F28" si="0">D15*E15</f>
        <v>1920000</v>
      </c>
      <c r="G15" s="21">
        <v>0</v>
      </c>
      <c r="H15" s="21">
        <v>0</v>
      </c>
      <c r="I15" s="21">
        <f t="shared" ref="I15:I17" si="1">F15-G15-H15</f>
        <v>1920000</v>
      </c>
    </row>
    <row r="16" spans="1:9" ht="15.75" x14ac:dyDescent="0.25">
      <c r="A16" s="6"/>
      <c r="B16" s="10" t="s">
        <v>24</v>
      </c>
      <c r="C16" s="20" t="s">
        <v>58</v>
      </c>
      <c r="D16" s="21">
        <v>8</v>
      </c>
      <c r="E16" s="21">
        <v>180000</v>
      </c>
      <c r="F16" s="21">
        <f t="shared" si="0"/>
        <v>1440000</v>
      </c>
      <c r="G16" s="21">
        <v>0</v>
      </c>
      <c r="H16" s="21">
        <v>0</v>
      </c>
      <c r="I16" s="21">
        <f t="shared" si="1"/>
        <v>1440000</v>
      </c>
    </row>
    <row r="17" spans="1:9" ht="15.75" x14ac:dyDescent="0.25">
      <c r="A17" s="6"/>
      <c r="B17" s="10" t="s">
        <v>25</v>
      </c>
      <c r="C17" s="20" t="s">
        <v>58</v>
      </c>
      <c r="D17" s="21">
        <v>8</v>
      </c>
      <c r="E17" s="21">
        <v>100000</v>
      </c>
      <c r="F17" s="21">
        <f t="shared" si="0"/>
        <v>800000</v>
      </c>
      <c r="G17" s="21">
        <v>0</v>
      </c>
      <c r="H17" s="21">
        <v>0</v>
      </c>
      <c r="I17" s="21">
        <f t="shared" si="1"/>
        <v>800000</v>
      </c>
    </row>
    <row r="18" spans="1:9" ht="18" customHeight="1" x14ac:dyDescent="0.25">
      <c r="A18" s="6"/>
      <c r="B18" s="8" t="s">
        <v>17</v>
      </c>
      <c r="C18" s="18" t="s">
        <v>58</v>
      </c>
      <c r="D18" s="19">
        <v>8</v>
      </c>
      <c r="E18" s="19">
        <v>65816</v>
      </c>
      <c r="F18" s="19">
        <f t="shared" si="0"/>
        <v>526528</v>
      </c>
      <c r="G18" s="19">
        <v>0</v>
      </c>
      <c r="H18" s="19">
        <v>0</v>
      </c>
      <c r="I18" s="19">
        <f>F18-G18-H18</f>
        <v>526528</v>
      </c>
    </row>
    <row r="19" spans="1:9" ht="18" customHeight="1" x14ac:dyDescent="0.25">
      <c r="A19" s="7"/>
      <c r="B19" s="8" t="s">
        <v>67</v>
      </c>
      <c r="C19" s="18" t="s">
        <v>58</v>
      </c>
      <c r="D19" s="19">
        <v>8</v>
      </c>
      <c r="E19" s="19">
        <v>20550</v>
      </c>
      <c r="F19" s="19">
        <f t="shared" si="0"/>
        <v>164400</v>
      </c>
      <c r="G19" s="19">
        <v>0</v>
      </c>
      <c r="H19" s="19">
        <v>0</v>
      </c>
      <c r="I19" s="19">
        <f>F19-G19-H19</f>
        <v>164400</v>
      </c>
    </row>
    <row r="20" spans="1:9" ht="18" customHeight="1" x14ac:dyDescent="0.25">
      <c r="A20" s="6"/>
      <c r="B20" s="8" t="s">
        <v>18</v>
      </c>
      <c r="C20" s="18" t="s">
        <v>58</v>
      </c>
      <c r="D20" s="19">
        <v>8</v>
      </c>
      <c r="E20" s="19">
        <v>13000</v>
      </c>
      <c r="F20" s="19">
        <f t="shared" si="0"/>
        <v>104000</v>
      </c>
      <c r="G20" s="19"/>
      <c r="H20" s="19">
        <v>0</v>
      </c>
      <c r="I20" s="19">
        <f>F20-G20-H20</f>
        <v>104000</v>
      </c>
    </row>
    <row r="21" spans="1:9" ht="32.1" customHeight="1" x14ac:dyDescent="0.25">
      <c r="A21" s="6"/>
      <c r="B21" s="8" t="s">
        <v>68</v>
      </c>
      <c r="C21" s="18" t="s">
        <v>58</v>
      </c>
      <c r="D21" s="19">
        <v>7</v>
      </c>
      <c r="E21" s="19">
        <v>6000</v>
      </c>
      <c r="F21" s="19">
        <f t="shared" si="0"/>
        <v>42000</v>
      </c>
      <c r="G21" s="19">
        <v>0</v>
      </c>
      <c r="H21" s="19">
        <v>0</v>
      </c>
      <c r="I21" s="19">
        <f>F21-G21-H21</f>
        <v>42000</v>
      </c>
    </row>
    <row r="22" spans="1:9" ht="18" customHeight="1" x14ac:dyDescent="0.25">
      <c r="A22" s="6"/>
      <c r="B22" s="8" t="s">
        <v>69</v>
      </c>
      <c r="C22" s="18" t="s">
        <v>58</v>
      </c>
      <c r="D22" s="19">
        <v>8</v>
      </c>
      <c r="E22" s="19">
        <v>178125</v>
      </c>
      <c r="F22" s="19">
        <f>D22*E22</f>
        <v>1425000</v>
      </c>
      <c r="G22" s="19">
        <v>225000</v>
      </c>
      <c r="H22" s="19">
        <v>0</v>
      </c>
      <c r="I22" s="19">
        <f>F22-G22-H22</f>
        <v>1200000</v>
      </c>
    </row>
    <row r="23" spans="1:9" ht="51" customHeight="1" x14ac:dyDescent="0.25">
      <c r="A23" s="6"/>
      <c r="B23" s="8" t="s">
        <v>70</v>
      </c>
      <c r="C23" s="18"/>
      <c r="D23" s="19"/>
      <c r="E23" s="19"/>
      <c r="F23" s="19">
        <f>SUM(F24:F24)</f>
        <v>216600</v>
      </c>
      <c r="G23" s="19">
        <f>SUM(G24:G24)</f>
        <v>0</v>
      </c>
      <c r="H23" s="19">
        <f>SUM(H24:H24)</f>
        <v>0</v>
      </c>
      <c r="I23" s="19">
        <f>SUM(I24:I24)</f>
        <v>216600</v>
      </c>
    </row>
    <row r="24" spans="1:9" ht="18" customHeight="1" x14ac:dyDescent="0.25">
      <c r="A24" s="7"/>
      <c r="B24" s="11" t="s">
        <v>85</v>
      </c>
      <c r="C24" s="20" t="s">
        <v>58</v>
      </c>
      <c r="D24" s="21">
        <v>8</v>
      </c>
      <c r="E24" s="21">
        <v>27075</v>
      </c>
      <c r="F24" s="21">
        <f t="shared" si="0"/>
        <v>216600</v>
      </c>
      <c r="G24" s="21">
        <v>0</v>
      </c>
      <c r="H24" s="21">
        <v>0</v>
      </c>
      <c r="I24" s="21">
        <f>F24-G24-H24</f>
        <v>216600</v>
      </c>
    </row>
    <row r="25" spans="1:9" s="45" customFormat="1" ht="18" customHeight="1" x14ac:dyDescent="0.25">
      <c r="A25" s="51">
        <v>2</v>
      </c>
      <c r="B25" s="47" t="s">
        <v>26</v>
      </c>
      <c r="C25" s="50"/>
      <c r="D25" s="44"/>
      <c r="E25" s="44"/>
      <c r="F25" s="44">
        <f>SUM(F26:F33)</f>
        <v>2384000</v>
      </c>
      <c r="G25" s="44">
        <f>SUM(G26:G33)</f>
        <v>0</v>
      </c>
      <c r="H25" s="44">
        <f>SUM(H26:H33)</f>
        <v>0</v>
      </c>
      <c r="I25" s="44">
        <f>SUM(I26:I33)</f>
        <v>2384000</v>
      </c>
    </row>
    <row r="26" spans="1:9" ht="18" customHeight="1" x14ac:dyDescent="0.25">
      <c r="A26" s="7"/>
      <c r="B26" s="11" t="s">
        <v>94</v>
      </c>
      <c r="C26" s="20" t="s">
        <v>59</v>
      </c>
      <c r="D26" s="21">
        <v>1</v>
      </c>
      <c r="E26" s="21">
        <v>170000</v>
      </c>
      <c r="F26" s="21">
        <f t="shared" si="0"/>
        <v>170000</v>
      </c>
      <c r="G26" s="21">
        <v>0</v>
      </c>
      <c r="H26" s="21">
        <v>0</v>
      </c>
      <c r="I26" s="21">
        <f>F26-G26-H26</f>
        <v>170000</v>
      </c>
    </row>
    <row r="27" spans="1:9" ht="18" customHeight="1" x14ac:dyDescent="0.25">
      <c r="A27" s="5"/>
      <c r="B27" s="11" t="s">
        <v>27</v>
      </c>
      <c r="C27" s="20" t="s">
        <v>59</v>
      </c>
      <c r="D27" s="21">
        <v>3</v>
      </c>
      <c r="E27" s="21">
        <v>300000</v>
      </c>
      <c r="F27" s="21">
        <f t="shared" si="0"/>
        <v>900000</v>
      </c>
      <c r="G27" s="21">
        <v>0</v>
      </c>
      <c r="H27" s="21">
        <v>0</v>
      </c>
      <c r="I27" s="21">
        <f t="shared" ref="I27:I33" si="2">F27-G27-H27</f>
        <v>900000</v>
      </c>
    </row>
    <row r="28" spans="1:9" ht="18" customHeight="1" x14ac:dyDescent="0.25">
      <c r="A28" s="6"/>
      <c r="B28" s="11" t="s">
        <v>28</v>
      </c>
      <c r="C28" s="20" t="s">
        <v>59</v>
      </c>
      <c r="D28" s="21">
        <v>5</v>
      </c>
      <c r="E28" s="21">
        <v>22000</v>
      </c>
      <c r="F28" s="21">
        <f t="shared" si="0"/>
        <v>110000</v>
      </c>
      <c r="G28" s="21">
        <v>0</v>
      </c>
      <c r="H28" s="21">
        <v>0</v>
      </c>
      <c r="I28" s="21">
        <f t="shared" si="2"/>
        <v>110000</v>
      </c>
    </row>
    <row r="29" spans="1:9" ht="18" customHeight="1" x14ac:dyDescent="0.25">
      <c r="A29" s="6"/>
      <c r="B29" s="11" t="s">
        <v>95</v>
      </c>
      <c r="C29" s="20" t="s">
        <v>59</v>
      </c>
      <c r="D29" s="21">
        <v>2</v>
      </c>
      <c r="E29" s="21">
        <v>250000</v>
      </c>
      <c r="F29" s="21">
        <f>D29*E29</f>
        <v>500000</v>
      </c>
      <c r="G29" s="21">
        <v>0</v>
      </c>
      <c r="H29" s="21">
        <v>0</v>
      </c>
      <c r="I29" s="21">
        <f t="shared" si="2"/>
        <v>500000</v>
      </c>
    </row>
    <row r="30" spans="1:9" ht="18" customHeight="1" x14ac:dyDescent="0.25">
      <c r="A30" s="6"/>
      <c r="B30" s="11" t="s">
        <v>96</v>
      </c>
      <c r="C30" s="20" t="s">
        <v>59</v>
      </c>
      <c r="D30" s="21">
        <v>2</v>
      </c>
      <c r="E30" s="21">
        <v>67000</v>
      </c>
      <c r="F30" s="21">
        <f t="shared" ref="F30:F33" si="3">D30*E30</f>
        <v>134000</v>
      </c>
      <c r="G30" s="21">
        <v>0</v>
      </c>
      <c r="H30" s="21">
        <v>0</v>
      </c>
      <c r="I30" s="21">
        <f t="shared" si="2"/>
        <v>134000</v>
      </c>
    </row>
    <row r="31" spans="1:9" ht="18" customHeight="1" x14ac:dyDescent="0.25">
      <c r="A31" s="6"/>
      <c r="B31" s="11" t="s">
        <v>97</v>
      </c>
      <c r="C31" s="20" t="s">
        <v>59</v>
      </c>
      <c r="D31" s="21">
        <v>3</v>
      </c>
      <c r="E31" s="21">
        <v>90000</v>
      </c>
      <c r="F31" s="21">
        <f t="shared" si="3"/>
        <v>270000</v>
      </c>
      <c r="G31" s="21">
        <v>0</v>
      </c>
      <c r="H31" s="21">
        <v>0</v>
      </c>
      <c r="I31" s="21">
        <f t="shared" si="2"/>
        <v>270000</v>
      </c>
    </row>
    <row r="32" spans="1:9" ht="18" customHeight="1" x14ac:dyDescent="0.25">
      <c r="A32" s="6"/>
      <c r="B32" s="11" t="s">
        <v>29</v>
      </c>
      <c r="C32" s="20" t="s">
        <v>59</v>
      </c>
      <c r="D32" s="21">
        <v>3</v>
      </c>
      <c r="E32" s="21">
        <v>25000</v>
      </c>
      <c r="F32" s="21">
        <f t="shared" si="3"/>
        <v>75000</v>
      </c>
      <c r="G32" s="21">
        <v>0</v>
      </c>
      <c r="H32" s="21">
        <v>0</v>
      </c>
      <c r="I32" s="21">
        <f t="shared" si="2"/>
        <v>75000</v>
      </c>
    </row>
    <row r="33" spans="1:9" ht="18" customHeight="1" x14ac:dyDescent="0.25">
      <c r="A33" s="6"/>
      <c r="B33" s="11" t="s">
        <v>30</v>
      </c>
      <c r="C33" s="20" t="s">
        <v>59</v>
      </c>
      <c r="D33" s="21">
        <v>3</v>
      </c>
      <c r="E33" s="21">
        <v>75000</v>
      </c>
      <c r="F33" s="21">
        <f t="shared" si="3"/>
        <v>225000</v>
      </c>
      <c r="G33" s="21">
        <v>0</v>
      </c>
      <c r="H33" s="21">
        <v>0</v>
      </c>
      <c r="I33" s="21">
        <f t="shared" si="2"/>
        <v>225000</v>
      </c>
    </row>
    <row r="34" spans="1:9" s="45" customFormat="1" ht="18" customHeight="1" x14ac:dyDescent="0.25">
      <c r="A34" s="51">
        <v>3</v>
      </c>
      <c r="B34" s="47" t="s">
        <v>11</v>
      </c>
      <c r="C34" s="50"/>
      <c r="D34" s="44"/>
      <c r="E34" s="44"/>
      <c r="F34" s="44">
        <f>F35+F45+F65+F69+F73+F77+F81+F84+F87+F90+F93</f>
        <v>24502472</v>
      </c>
      <c r="G34" s="44">
        <f>G35+G45+G65+G69+G73+G77+G81+G84+G87+G90+G93</f>
        <v>0</v>
      </c>
      <c r="H34" s="44">
        <f>H35+H45+H65+H69+H73+H77+H81+H84+H87+H90+H93</f>
        <v>0</v>
      </c>
      <c r="I34" s="44">
        <f>I35+I45+I65+I69+I73+I77+I81+I84+I87+I90+I93</f>
        <v>24502472</v>
      </c>
    </row>
    <row r="35" spans="1:9" s="45" customFormat="1" ht="49.5" customHeight="1" x14ac:dyDescent="0.25">
      <c r="A35" s="46"/>
      <c r="B35" s="47" t="s">
        <v>71</v>
      </c>
      <c r="C35" s="50"/>
      <c r="D35" s="44"/>
      <c r="E35" s="44"/>
      <c r="F35" s="44">
        <f>F36</f>
        <v>6348682</v>
      </c>
      <c r="G35" s="44">
        <f t="shared" ref="G35:I35" si="4">G36</f>
        <v>0</v>
      </c>
      <c r="H35" s="44">
        <f t="shared" si="4"/>
        <v>0</v>
      </c>
      <c r="I35" s="44">
        <f t="shared" si="4"/>
        <v>6348682</v>
      </c>
    </row>
    <row r="36" spans="1:9" ht="32.1" customHeight="1" x14ac:dyDescent="0.25">
      <c r="A36" s="6"/>
      <c r="B36" s="8" t="s">
        <v>31</v>
      </c>
      <c r="C36" s="23"/>
      <c r="D36" s="24"/>
      <c r="E36" s="24"/>
      <c r="F36" s="24">
        <f>SUM(F37:F44)</f>
        <v>6348682</v>
      </c>
      <c r="G36" s="24">
        <f t="shared" ref="G36:I36" si="5">SUM(G37:G44)</f>
        <v>0</v>
      </c>
      <c r="H36" s="24">
        <f t="shared" si="5"/>
        <v>0</v>
      </c>
      <c r="I36" s="24">
        <f t="shared" si="5"/>
        <v>6348682</v>
      </c>
    </row>
    <row r="37" spans="1:9" ht="31.5" x14ac:dyDescent="0.25">
      <c r="A37" s="6"/>
      <c r="B37" s="12" t="s">
        <v>32</v>
      </c>
      <c r="C37" s="25" t="s">
        <v>60</v>
      </c>
      <c r="D37" s="26">
        <v>1</v>
      </c>
      <c r="E37" s="26">
        <v>1000000</v>
      </c>
      <c r="F37" s="26">
        <f t="shared" ref="F37:F83" si="6">D37*E37</f>
        <v>1000000</v>
      </c>
      <c r="G37" s="26"/>
      <c r="H37" s="26"/>
      <c r="I37" s="26">
        <f t="shared" ref="I37:I83" si="7">F37-G37-H37</f>
        <v>1000000</v>
      </c>
    </row>
    <row r="38" spans="1:9" ht="18" customHeight="1" x14ac:dyDescent="0.25">
      <c r="A38" s="6"/>
      <c r="B38" s="12" t="s">
        <v>33</v>
      </c>
      <c r="C38" s="25" t="s">
        <v>60</v>
      </c>
      <c r="D38" s="26">
        <v>1</v>
      </c>
      <c r="E38" s="26">
        <v>238627</v>
      </c>
      <c r="F38" s="26">
        <f t="shared" si="6"/>
        <v>238627</v>
      </c>
      <c r="G38" s="26"/>
      <c r="H38" s="26"/>
      <c r="I38" s="26">
        <f t="shared" si="7"/>
        <v>238627</v>
      </c>
    </row>
    <row r="39" spans="1:9" ht="18" customHeight="1" x14ac:dyDescent="0.25">
      <c r="A39" s="6"/>
      <c r="B39" s="12" t="s">
        <v>86</v>
      </c>
      <c r="C39" s="25" t="s">
        <v>60</v>
      </c>
      <c r="D39" s="26">
        <v>1</v>
      </c>
      <c r="E39" s="26">
        <v>727609</v>
      </c>
      <c r="F39" s="26">
        <f>D39*E39</f>
        <v>727609</v>
      </c>
      <c r="G39" s="26"/>
      <c r="H39" s="26"/>
      <c r="I39" s="26">
        <f>F39-G39-H39</f>
        <v>727609</v>
      </c>
    </row>
    <row r="40" spans="1:9" ht="18" customHeight="1" x14ac:dyDescent="0.25">
      <c r="A40" s="6"/>
      <c r="B40" s="12" t="s">
        <v>92</v>
      </c>
      <c r="C40" s="25" t="s">
        <v>60</v>
      </c>
      <c r="D40" s="26">
        <v>3</v>
      </c>
      <c r="E40" s="26">
        <v>584149</v>
      </c>
      <c r="F40" s="26">
        <f>D40*E40</f>
        <v>1752447</v>
      </c>
      <c r="G40" s="26"/>
      <c r="H40" s="26"/>
      <c r="I40" s="26">
        <f>F40-G40-H40</f>
        <v>1752447</v>
      </c>
    </row>
    <row r="41" spans="1:9" ht="32.1" customHeight="1" x14ac:dyDescent="0.25">
      <c r="A41" s="6"/>
      <c r="B41" s="12" t="s">
        <v>87</v>
      </c>
      <c r="C41" s="25" t="s">
        <v>60</v>
      </c>
      <c r="D41" s="26">
        <v>1</v>
      </c>
      <c r="E41" s="26">
        <v>300000</v>
      </c>
      <c r="F41" s="26">
        <f>D41*E41</f>
        <v>300000</v>
      </c>
      <c r="G41" s="26"/>
      <c r="H41" s="26"/>
      <c r="I41" s="26">
        <f>F41-G41-H41</f>
        <v>300000</v>
      </c>
    </row>
    <row r="42" spans="1:9" ht="32.1" customHeight="1" x14ac:dyDescent="0.25">
      <c r="A42" s="7"/>
      <c r="B42" s="12" t="s">
        <v>88</v>
      </c>
      <c r="C42" s="25" t="s">
        <v>60</v>
      </c>
      <c r="D42" s="26">
        <v>2</v>
      </c>
      <c r="E42" s="26">
        <v>400000</v>
      </c>
      <c r="F42" s="26">
        <f>D42*E42</f>
        <v>800000</v>
      </c>
      <c r="G42" s="26"/>
      <c r="H42" s="26"/>
      <c r="I42" s="26">
        <f>F42-G42-H42</f>
        <v>800000</v>
      </c>
    </row>
    <row r="43" spans="1:9" ht="32.1" customHeight="1" x14ac:dyDescent="0.25">
      <c r="A43" s="6"/>
      <c r="B43" s="12" t="s">
        <v>89</v>
      </c>
      <c r="C43" s="25" t="s">
        <v>60</v>
      </c>
      <c r="D43" s="26">
        <v>3</v>
      </c>
      <c r="E43" s="26">
        <v>343333</v>
      </c>
      <c r="F43" s="26">
        <f>D43*E43</f>
        <v>1029999</v>
      </c>
      <c r="G43" s="26"/>
      <c r="H43" s="26"/>
      <c r="I43" s="26">
        <f>F43-G43-H43</f>
        <v>1029999</v>
      </c>
    </row>
    <row r="44" spans="1:9" ht="18" customHeight="1" x14ac:dyDescent="0.25">
      <c r="A44" s="6"/>
      <c r="B44" s="11" t="s">
        <v>34</v>
      </c>
      <c r="C44" s="25" t="s">
        <v>60</v>
      </c>
      <c r="D44" s="26">
        <v>1</v>
      </c>
      <c r="E44" s="26">
        <v>500000</v>
      </c>
      <c r="F44" s="26">
        <f t="shared" si="6"/>
        <v>500000</v>
      </c>
      <c r="G44" s="26"/>
      <c r="H44" s="26"/>
      <c r="I44" s="26">
        <f t="shared" si="7"/>
        <v>500000</v>
      </c>
    </row>
    <row r="45" spans="1:9" s="45" customFormat="1" ht="50.25" customHeight="1" x14ac:dyDescent="0.25">
      <c r="A45" s="46"/>
      <c r="B45" s="47" t="s">
        <v>72</v>
      </c>
      <c r="C45" s="50"/>
      <c r="D45" s="44"/>
      <c r="E45" s="44"/>
      <c r="F45" s="44">
        <f>F46+F50+F55+F58+F62</f>
        <v>4362820</v>
      </c>
      <c r="G45" s="44">
        <f t="shared" ref="G45:I45" si="8">G46+G50+G55+G58+G62</f>
        <v>0</v>
      </c>
      <c r="H45" s="44">
        <f t="shared" si="8"/>
        <v>0</v>
      </c>
      <c r="I45" s="44">
        <f t="shared" si="8"/>
        <v>4362820</v>
      </c>
    </row>
    <row r="46" spans="1:9" ht="18" customHeight="1" x14ac:dyDescent="0.25">
      <c r="A46" s="6"/>
      <c r="B46" s="13" t="s">
        <v>19</v>
      </c>
      <c r="C46" s="18"/>
      <c r="D46" s="19"/>
      <c r="E46" s="19"/>
      <c r="F46" s="24">
        <f>SUM(F47:F49)</f>
        <v>650804</v>
      </c>
      <c r="G46" s="24">
        <f t="shared" ref="G46:I46" si="9">SUM(G47:G49)</f>
        <v>0</v>
      </c>
      <c r="H46" s="24">
        <f t="shared" si="9"/>
        <v>0</v>
      </c>
      <c r="I46" s="24">
        <f t="shared" si="9"/>
        <v>650804</v>
      </c>
    </row>
    <row r="47" spans="1:9" ht="18" customHeight="1" x14ac:dyDescent="0.25">
      <c r="A47" s="6"/>
      <c r="B47" s="14" t="s">
        <v>35</v>
      </c>
      <c r="C47" s="20" t="s">
        <v>61</v>
      </c>
      <c r="D47" s="21">
        <v>12</v>
      </c>
      <c r="E47" s="21">
        <v>6126</v>
      </c>
      <c r="F47" s="26">
        <f>D47*E47</f>
        <v>73512</v>
      </c>
      <c r="G47" s="21"/>
      <c r="H47" s="21"/>
      <c r="I47" s="26">
        <f t="shared" si="7"/>
        <v>73512</v>
      </c>
    </row>
    <row r="48" spans="1:9" ht="18" customHeight="1" x14ac:dyDescent="0.25">
      <c r="A48" s="6"/>
      <c r="B48" s="14" t="s">
        <v>93</v>
      </c>
      <c r="C48" s="20" t="s">
        <v>61</v>
      </c>
      <c r="D48" s="21">
        <v>12</v>
      </c>
      <c r="E48" s="21">
        <v>21441</v>
      </c>
      <c r="F48" s="26">
        <f t="shared" si="6"/>
        <v>257292</v>
      </c>
      <c r="G48" s="21"/>
      <c r="H48" s="21"/>
      <c r="I48" s="26">
        <f t="shared" si="7"/>
        <v>257292</v>
      </c>
    </row>
    <row r="49" spans="1:9" ht="18" customHeight="1" x14ac:dyDescent="0.25">
      <c r="A49" s="6"/>
      <c r="B49" s="14" t="s">
        <v>36</v>
      </c>
      <c r="C49" s="20" t="s">
        <v>62</v>
      </c>
      <c r="D49" s="21">
        <v>8</v>
      </c>
      <c r="E49" s="21">
        <v>40000</v>
      </c>
      <c r="F49" s="26">
        <f t="shared" si="6"/>
        <v>320000</v>
      </c>
      <c r="G49" s="21"/>
      <c r="H49" s="21"/>
      <c r="I49" s="26">
        <f t="shared" si="7"/>
        <v>320000</v>
      </c>
    </row>
    <row r="50" spans="1:9" ht="18" customHeight="1" x14ac:dyDescent="0.25">
      <c r="A50" s="6"/>
      <c r="B50" s="8" t="s">
        <v>20</v>
      </c>
      <c r="C50" s="18"/>
      <c r="D50" s="19"/>
      <c r="E50" s="19"/>
      <c r="F50" s="24">
        <f>SUM(F51:F54)</f>
        <v>19500</v>
      </c>
      <c r="G50" s="24">
        <f t="shared" ref="G50:I50" si="10">SUM(G51:G54)</f>
        <v>0</v>
      </c>
      <c r="H50" s="24">
        <f t="shared" si="10"/>
        <v>0</v>
      </c>
      <c r="I50" s="24">
        <f t="shared" si="10"/>
        <v>19500</v>
      </c>
    </row>
    <row r="51" spans="1:9" ht="18" customHeight="1" x14ac:dyDescent="0.25">
      <c r="A51" s="6"/>
      <c r="B51" s="11" t="s">
        <v>37</v>
      </c>
      <c r="C51" s="20" t="s">
        <v>59</v>
      </c>
      <c r="D51" s="21">
        <v>50</v>
      </c>
      <c r="E51" s="21">
        <v>150</v>
      </c>
      <c r="F51" s="26">
        <f t="shared" si="6"/>
        <v>7500</v>
      </c>
      <c r="G51" s="21"/>
      <c r="H51" s="21"/>
      <c r="I51" s="26">
        <f t="shared" si="7"/>
        <v>7500</v>
      </c>
    </row>
    <row r="52" spans="1:9" ht="18" customHeight="1" x14ac:dyDescent="0.25">
      <c r="A52" s="6"/>
      <c r="B52" s="11" t="s">
        <v>38</v>
      </c>
      <c r="C52" s="20" t="s">
        <v>59</v>
      </c>
      <c r="D52" s="21">
        <v>50</v>
      </c>
      <c r="E52" s="21">
        <v>100</v>
      </c>
      <c r="F52" s="26">
        <f t="shared" si="6"/>
        <v>5000</v>
      </c>
      <c r="G52" s="21"/>
      <c r="H52" s="21"/>
      <c r="I52" s="26">
        <f t="shared" si="7"/>
        <v>5000</v>
      </c>
    </row>
    <row r="53" spans="1:9" ht="18" customHeight="1" x14ac:dyDescent="0.25">
      <c r="A53" s="6"/>
      <c r="B53" s="11" t="s">
        <v>39</v>
      </c>
      <c r="C53" s="20" t="s">
        <v>59</v>
      </c>
      <c r="D53" s="21">
        <v>50</v>
      </c>
      <c r="E53" s="21">
        <v>80</v>
      </c>
      <c r="F53" s="26">
        <f t="shared" si="6"/>
        <v>4000</v>
      </c>
      <c r="G53" s="21"/>
      <c r="H53" s="21"/>
      <c r="I53" s="26">
        <f t="shared" si="7"/>
        <v>4000</v>
      </c>
    </row>
    <row r="54" spans="1:9" ht="18" customHeight="1" x14ac:dyDescent="0.25">
      <c r="A54" s="6"/>
      <c r="B54" s="11" t="s">
        <v>40</v>
      </c>
      <c r="C54" s="20" t="s">
        <v>59</v>
      </c>
      <c r="D54" s="21">
        <v>50</v>
      </c>
      <c r="E54" s="21">
        <v>60</v>
      </c>
      <c r="F54" s="26">
        <f t="shared" si="6"/>
        <v>3000</v>
      </c>
      <c r="G54" s="21"/>
      <c r="H54" s="21"/>
      <c r="I54" s="26">
        <f t="shared" si="7"/>
        <v>3000</v>
      </c>
    </row>
    <row r="55" spans="1:9" ht="32.1" customHeight="1" x14ac:dyDescent="0.25">
      <c r="A55" s="6"/>
      <c r="B55" s="8" t="s">
        <v>31</v>
      </c>
      <c r="C55" s="18"/>
      <c r="D55" s="19"/>
      <c r="E55" s="19"/>
      <c r="F55" s="24">
        <f>SUM(F56:F57)</f>
        <v>601516</v>
      </c>
      <c r="G55" s="24">
        <f t="shared" ref="G55:I55" si="11">SUM(G56:G57)</f>
        <v>0</v>
      </c>
      <c r="H55" s="24">
        <f t="shared" si="11"/>
        <v>0</v>
      </c>
      <c r="I55" s="24">
        <f t="shared" si="11"/>
        <v>601516</v>
      </c>
    </row>
    <row r="56" spans="1:9" ht="18" customHeight="1" x14ac:dyDescent="0.25">
      <c r="A56" s="6"/>
      <c r="B56" s="11" t="s">
        <v>41</v>
      </c>
      <c r="C56" s="20" t="s">
        <v>63</v>
      </c>
      <c r="D56" s="21">
        <v>2</v>
      </c>
      <c r="E56" s="21">
        <v>75758</v>
      </c>
      <c r="F56" s="26">
        <f>D56*E56</f>
        <v>151516</v>
      </c>
      <c r="G56" s="21"/>
      <c r="H56" s="21"/>
      <c r="I56" s="26">
        <f>F56-G56-H56</f>
        <v>151516</v>
      </c>
    </row>
    <row r="57" spans="1:9" ht="18" customHeight="1" x14ac:dyDescent="0.25">
      <c r="A57" s="6"/>
      <c r="B57" s="11" t="s">
        <v>42</v>
      </c>
      <c r="C57" s="20" t="s">
        <v>60</v>
      </c>
      <c r="D57" s="21">
        <v>1</v>
      </c>
      <c r="E57" s="21">
        <v>450000</v>
      </c>
      <c r="F57" s="26">
        <f>D57*E57</f>
        <v>450000</v>
      </c>
      <c r="G57" s="21"/>
      <c r="H57" s="21"/>
      <c r="I57" s="26">
        <f>F57-G57-H57</f>
        <v>450000</v>
      </c>
    </row>
    <row r="58" spans="1:9" ht="18" customHeight="1" x14ac:dyDescent="0.25">
      <c r="A58" s="6"/>
      <c r="B58" s="15" t="s">
        <v>43</v>
      </c>
      <c r="C58" s="18"/>
      <c r="D58" s="19"/>
      <c r="E58" s="19"/>
      <c r="F58" s="24">
        <f>SUM(F59:F61)</f>
        <v>1075000</v>
      </c>
      <c r="G58" s="24">
        <f t="shared" ref="G58:I58" si="12">SUM(G59:G61)</f>
        <v>0</v>
      </c>
      <c r="H58" s="24">
        <f t="shared" si="12"/>
        <v>0</v>
      </c>
      <c r="I58" s="24">
        <f t="shared" si="12"/>
        <v>1075000</v>
      </c>
    </row>
    <row r="59" spans="1:9" ht="18" customHeight="1" x14ac:dyDescent="0.25">
      <c r="A59" s="6"/>
      <c r="B59" s="11" t="s">
        <v>44</v>
      </c>
      <c r="C59" s="20" t="s">
        <v>64</v>
      </c>
      <c r="D59" s="21">
        <v>150</v>
      </c>
      <c r="E59" s="21">
        <v>2500</v>
      </c>
      <c r="F59" s="26">
        <f t="shared" si="6"/>
        <v>375000</v>
      </c>
      <c r="G59" s="21"/>
      <c r="H59" s="21"/>
      <c r="I59" s="26">
        <f t="shared" si="7"/>
        <v>375000</v>
      </c>
    </row>
    <row r="60" spans="1:9" ht="18" customHeight="1" x14ac:dyDescent="0.25">
      <c r="A60" s="6"/>
      <c r="B60" s="11" t="s">
        <v>90</v>
      </c>
      <c r="C60" s="20" t="s">
        <v>65</v>
      </c>
      <c r="D60" s="21">
        <v>100</v>
      </c>
      <c r="E60" s="21">
        <v>4000</v>
      </c>
      <c r="F60" s="26">
        <f t="shared" si="6"/>
        <v>400000</v>
      </c>
      <c r="G60" s="21"/>
      <c r="H60" s="21"/>
      <c r="I60" s="26">
        <f t="shared" si="7"/>
        <v>400000</v>
      </c>
    </row>
    <row r="61" spans="1:9" ht="18" customHeight="1" x14ac:dyDescent="0.25">
      <c r="A61" s="6"/>
      <c r="B61" s="16" t="s">
        <v>45</v>
      </c>
      <c r="C61" s="20" t="s">
        <v>63</v>
      </c>
      <c r="D61" s="21">
        <v>2</v>
      </c>
      <c r="E61" s="21">
        <v>150000</v>
      </c>
      <c r="F61" s="26">
        <f t="shared" si="6"/>
        <v>300000</v>
      </c>
      <c r="G61" s="21"/>
      <c r="H61" s="21"/>
      <c r="I61" s="26">
        <f t="shared" si="7"/>
        <v>300000</v>
      </c>
    </row>
    <row r="62" spans="1:9" ht="32.1" customHeight="1" x14ac:dyDescent="0.25">
      <c r="A62" s="6"/>
      <c r="B62" s="17" t="s">
        <v>46</v>
      </c>
      <c r="C62" s="18"/>
      <c r="D62" s="19"/>
      <c r="E62" s="19"/>
      <c r="F62" s="24">
        <f>SUM(F63:F64)</f>
        <v>2016000</v>
      </c>
      <c r="G62" s="24">
        <f t="shared" ref="G62:I62" si="13">SUM(G63:G64)</f>
        <v>0</v>
      </c>
      <c r="H62" s="24">
        <f t="shared" si="13"/>
        <v>0</v>
      </c>
      <c r="I62" s="24">
        <f t="shared" si="13"/>
        <v>2016000</v>
      </c>
    </row>
    <row r="63" spans="1:9" ht="18" customHeight="1" x14ac:dyDescent="0.25">
      <c r="A63" s="6"/>
      <c r="B63" s="11" t="s">
        <v>47</v>
      </c>
      <c r="C63" s="20" t="s">
        <v>62</v>
      </c>
      <c r="D63" s="21">
        <v>32</v>
      </c>
      <c r="E63" s="21">
        <v>45000</v>
      </c>
      <c r="F63" s="26">
        <f t="shared" si="6"/>
        <v>1440000</v>
      </c>
      <c r="G63" s="21"/>
      <c r="H63" s="21"/>
      <c r="I63" s="26">
        <f t="shared" si="7"/>
        <v>1440000</v>
      </c>
    </row>
    <row r="64" spans="1:9" ht="18" customHeight="1" x14ac:dyDescent="0.25">
      <c r="A64" s="6"/>
      <c r="B64" s="16" t="s">
        <v>48</v>
      </c>
      <c r="C64" s="20" t="s">
        <v>61</v>
      </c>
      <c r="D64" s="21">
        <v>48</v>
      </c>
      <c r="E64" s="21">
        <v>12000</v>
      </c>
      <c r="F64" s="26">
        <f t="shared" si="6"/>
        <v>576000</v>
      </c>
      <c r="G64" s="21"/>
      <c r="H64" s="21"/>
      <c r="I64" s="26">
        <f t="shared" si="7"/>
        <v>576000</v>
      </c>
    </row>
    <row r="65" spans="1:9" s="45" customFormat="1" ht="49.5" customHeight="1" x14ac:dyDescent="0.25">
      <c r="A65" s="46"/>
      <c r="B65" s="47" t="s">
        <v>73</v>
      </c>
      <c r="C65" s="50"/>
      <c r="D65" s="44"/>
      <c r="E65" s="44"/>
      <c r="F65" s="44">
        <f>F66</f>
        <v>850000</v>
      </c>
      <c r="G65" s="44">
        <f t="shared" ref="G65:I65" si="14">G66</f>
        <v>0</v>
      </c>
      <c r="H65" s="44">
        <f t="shared" si="14"/>
        <v>0</v>
      </c>
      <c r="I65" s="44">
        <f t="shared" si="14"/>
        <v>850000</v>
      </c>
    </row>
    <row r="66" spans="1:9" ht="32.1" customHeight="1" x14ac:dyDescent="0.25">
      <c r="A66" s="6"/>
      <c r="B66" s="8" t="s">
        <v>31</v>
      </c>
      <c r="C66" s="18"/>
      <c r="D66" s="19"/>
      <c r="E66" s="19"/>
      <c r="F66" s="24">
        <f>SUM(F67:F68)</f>
        <v>850000</v>
      </c>
      <c r="G66" s="24">
        <f t="shared" ref="G66:I66" si="15">SUM(G67:G68)</f>
        <v>0</v>
      </c>
      <c r="H66" s="24">
        <f t="shared" si="15"/>
        <v>0</v>
      </c>
      <c r="I66" s="24">
        <f t="shared" si="15"/>
        <v>850000</v>
      </c>
    </row>
    <row r="67" spans="1:9" ht="32.1" customHeight="1" x14ac:dyDescent="0.25">
      <c r="A67" s="6"/>
      <c r="B67" s="12" t="s">
        <v>91</v>
      </c>
      <c r="C67" s="20" t="s">
        <v>60</v>
      </c>
      <c r="D67" s="21">
        <v>5</v>
      </c>
      <c r="E67" s="21">
        <v>110000</v>
      </c>
      <c r="F67" s="26">
        <f>D67*E67</f>
        <v>550000</v>
      </c>
      <c r="G67" s="21"/>
      <c r="H67" s="21"/>
      <c r="I67" s="26">
        <f>F67-G67-H67</f>
        <v>550000</v>
      </c>
    </row>
    <row r="68" spans="1:9" ht="32.1" customHeight="1" x14ac:dyDescent="0.25">
      <c r="A68" s="6"/>
      <c r="B68" s="12" t="s">
        <v>49</v>
      </c>
      <c r="C68" s="20" t="s">
        <v>60</v>
      </c>
      <c r="D68" s="21">
        <v>5</v>
      </c>
      <c r="E68" s="21">
        <v>60000</v>
      </c>
      <c r="F68" s="26">
        <f>D68*E68</f>
        <v>300000</v>
      </c>
      <c r="G68" s="21"/>
      <c r="H68" s="21"/>
      <c r="I68" s="26">
        <f>F68-G68-H68</f>
        <v>300000</v>
      </c>
    </row>
    <row r="69" spans="1:9" s="45" customFormat="1" ht="32.1" customHeight="1" x14ac:dyDescent="0.25">
      <c r="A69" s="46"/>
      <c r="B69" s="47" t="s">
        <v>74</v>
      </c>
      <c r="C69" s="50"/>
      <c r="D69" s="44"/>
      <c r="E69" s="44"/>
      <c r="F69" s="44">
        <f>F70</f>
        <v>510000</v>
      </c>
      <c r="G69" s="44">
        <f t="shared" ref="G69:I69" si="16">G70</f>
        <v>0</v>
      </c>
      <c r="H69" s="44">
        <f t="shared" si="16"/>
        <v>0</v>
      </c>
      <c r="I69" s="44">
        <f t="shared" si="16"/>
        <v>510000</v>
      </c>
    </row>
    <row r="70" spans="1:9" ht="32.1" customHeight="1" x14ac:dyDescent="0.25">
      <c r="A70" s="6"/>
      <c r="B70" s="8" t="s">
        <v>31</v>
      </c>
      <c r="C70" s="18"/>
      <c r="D70" s="19"/>
      <c r="E70" s="19"/>
      <c r="F70" s="24">
        <f>SUM(F71:F72)</f>
        <v>510000</v>
      </c>
      <c r="G70" s="24">
        <f t="shared" ref="G70:I70" si="17">SUM(G71:G72)</f>
        <v>0</v>
      </c>
      <c r="H70" s="24">
        <f t="shared" si="17"/>
        <v>0</v>
      </c>
      <c r="I70" s="24">
        <f t="shared" si="17"/>
        <v>510000</v>
      </c>
    </row>
    <row r="71" spans="1:9" ht="32.1" customHeight="1" x14ac:dyDescent="0.25">
      <c r="A71" s="6"/>
      <c r="B71" s="12" t="s">
        <v>91</v>
      </c>
      <c r="C71" s="20" t="s">
        <v>60</v>
      </c>
      <c r="D71" s="21">
        <v>3</v>
      </c>
      <c r="E71" s="21">
        <v>110000</v>
      </c>
      <c r="F71" s="26">
        <f>D71*E71</f>
        <v>330000</v>
      </c>
      <c r="G71" s="21"/>
      <c r="H71" s="21"/>
      <c r="I71" s="26">
        <f>F71-G71-H71</f>
        <v>330000</v>
      </c>
    </row>
    <row r="72" spans="1:9" ht="32.1" customHeight="1" x14ac:dyDescent="0.25">
      <c r="A72" s="6"/>
      <c r="B72" s="12" t="s">
        <v>50</v>
      </c>
      <c r="C72" s="20" t="s">
        <v>60</v>
      </c>
      <c r="D72" s="21">
        <v>3</v>
      </c>
      <c r="E72" s="21">
        <v>60000</v>
      </c>
      <c r="F72" s="26">
        <f t="shared" si="6"/>
        <v>180000</v>
      </c>
      <c r="G72" s="21"/>
      <c r="H72" s="21"/>
      <c r="I72" s="26">
        <f t="shared" si="7"/>
        <v>180000</v>
      </c>
    </row>
    <row r="73" spans="1:9" s="45" customFormat="1" ht="82.5" customHeight="1" x14ac:dyDescent="0.25">
      <c r="A73" s="46"/>
      <c r="B73" s="47" t="s">
        <v>75</v>
      </c>
      <c r="C73" s="48"/>
      <c r="D73" s="49"/>
      <c r="E73" s="49"/>
      <c r="F73" s="44">
        <f>F74</f>
        <v>510000</v>
      </c>
      <c r="G73" s="44">
        <f t="shared" ref="G73:I73" si="18">G74</f>
        <v>0</v>
      </c>
      <c r="H73" s="44">
        <f t="shared" si="18"/>
        <v>0</v>
      </c>
      <c r="I73" s="44">
        <f t="shared" si="18"/>
        <v>510000</v>
      </c>
    </row>
    <row r="74" spans="1:9" ht="32.1" customHeight="1" x14ac:dyDescent="0.25">
      <c r="A74" s="6"/>
      <c r="B74" s="8" t="s">
        <v>31</v>
      </c>
      <c r="C74" s="20"/>
      <c r="D74" s="21"/>
      <c r="E74" s="21"/>
      <c r="F74" s="24">
        <f>SUM(F75:F76)</f>
        <v>510000</v>
      </c>
      <c r="G74" s="24">
        <f t="shared" ref="G74:I74" si="19">SUM(G75:G76)</f>
        <v>0</v>
      </c>
      <c r="H74" s="24">
        <f t="shared" si="19"/>
        <v>0</v>
      </c>
      <c r="I74" s="24">
        <f t="shared" si="19"/>
        <v>510000</v>
      </c>
    </row>
    <row r="75" spans="1:9" ht="32.1" customHeight="1" x14ac:dyDescent="0.25">
      <c r="A75" s="6"/>
      <c r="B75" s="12" t="s">
        <v>91</v>
      </c>
      <c r="C75" s="20" t="s">
        <v>60</v>
      </c>
      <c r="D75" s="21">
        <v>3</v>
      </c>
      <c r="E75" s="21">
        <v>110000</v>
      </c>
      <c r="F75" s="26">
        <f t="shared" ref="F75" si="20">D75*E75</f>
        <v>330000</v>
      </c>
      <c r="G75" s="21"/>
      <c r="H75" s="21"/>
      <c r="I75" s="26">
        <f t="shared" ref="I75" si="21">F75-G75-H75</f>
        <v>330000</v>
      </c>
    </row>
    <row r="76" spans="1:9" ht="32.1" customHeight="1" x14ac:dyDescent="0.25">
      <c r="A76" s="6"/>
      <c r="B76" s="12" t="s">
        <v>50</v>
      </c>
      <c r="C76" s="20" t="s">
        <v>60</v>
      </c>
      <c r="D76" s="21">
        <v>3</v>
      </c>
      <c r="E76" s="21">
        <v>60000</v>
      </c>
      <c r="F76" s="26">
        <f t="shared" si="6"/>
        <v>180000</v>
      </c>
      <c r="G76" s="21"/>
      <c r="H76" s="21"/>
      <c r="I76" s="26">
        <f t="shared" si="7"/>
        <v>180000</v>
      </c>
    </row>
    <row r="77" spans="1:9" s="45" customFormat="1" ht="32.1" customHeight="1" x14ac:dyDescent="0.25">
      <c r="A77" s="46"/>
      <c r="B77" s="47" t="s">
        <v>76</v>
      </c>
      <c r="C77" s="48"/>
      <c r="D77" s="49"/>
      <c r="E77" s="49"/>
      <c r="F77" s="44">
        <f>F78</f>
        <v>1246970</v>
      </c>
      <c r="G77" s="44">
        <f t="shared" ref="G77:I77" si="22">G78</f>
        <v>0</v>
      </c>
      <c r="H77" s="44">
        <f t="shared" si="22"/>
        <v>0</v>
      </c>
      <c r="I77" s="44">
        <f t="shared" si="22"/>
        <v>1246970</v>
      </c>
    </row>
    <row r="78" spans="1:9" ht="32.1" customHeight="1" x14ac:dyDescent="0.25">
      <c r="A78" s="6"/>
      <c r="B78" s="8" t="s">
        <v>31</v>
      </c>
      <c r="C78" s="20"/>
      <c r="D78" s="21"/>
      <c r="E78" s="21"/>
      <c r="F78" s="24">
        <f>SUM(F79:F80)</f>
        <v>1246970</v>
      </c>
      <c r="G78" s="24">
        <f t="shared" ref="G78:I78" si="23">SUM(G79:G80)</f>
        <v>0</v>
      </c>
      <c r="H78" s="24">
        <f t="shared" si="23"/>
        <v>0</v>
      </c>
      <c r="I78" s="24">
        <f t="shared" si="23"/>
        <v>1246970</v>
      </c>
    </row>
    <row r="79" spans="1:9" ht="18" customHeight="1" x14ac:dyDescent="0.25">
      <c r="A79" s="6"/>
      <c r="B79" s="16" t="s">
        <v>51</v>
      </c>
      <c r="C79" s="20" t="s">
        <v>60</v>
      </c>
      <c r="D79" s="21">
        <v>5</v>
      </c>
      <c r="E79" s="21">
        <v>189394</v>
      </c>
      <c r="F79" s="26">
        <f t="shared" si="6"/>
        <v>946970</v>
      </c>
      <c r="G79" s="21"/>
      <c r="H79" s="21"/>
      <c r="I79" s="26">
        <f t="shared" si="7"/>
        <v>946970</v>
      </c>
    </row>
    <row r="80" spans="1:9" ht="32.1" customHeight="1" x14ac:dyDescent="0.25">
      <c r="A80" s="6"/>
      <c r="B80" s="12" t="s">
        <v>52</v>
      </c>
      <c r="C80" s="20" t="s">
        <v>60</v>
      </c>
      <c r="D80" s="21">
        <v>5</v>
      </c>
      <c r="E80" s="21">
        <v>60000</v>
      </c>
      <c r="F80" s="26">
        <f t="shared" si="6"/>
        <v>300000</v>
      </c>
      <c r="G80" s="21"/>
      <c r="H80" s="21"/>
      <c r="I80" s="26">
        <f t="shared" si="7"/>
        <v>300000</v>
      </c>
    </row>
    <row r="81" spans="1:9" s="45" customFormat="1" ht="113.25" customHeight="1" x14ac:dyDescent="0.25">
      <c r="A81" s="46"/>
      <c r="B81" s="47" t="s">
        <v>77</v>
      </c>
      <c r="C81" s="48"/>
      <c r="D81" s="49"/>
      <c r="E81" s="49"/>
      <c r="F81" s="44">
        <f>F82</f>
        <v>300000</v>
      </c>
      <c r="G81" s="44">
        <f t="shared" ref="G81:I82" si="24">G82</f>
        <v>0</v>
      </c>
      <c r="H81" s="44">
        <f t="shared" si="24"/>
        <v>0</v>
      </c>
      <c r="I81" s="44">
        <f t="shared" si="24"/>
        <v>300000</v>
      </c>
    </row>
    <row r="82" spans="1:9" ht="32.1" customHeight="1" x14ac:dyDescent="0.25">
      <c r="A82" s="6"/>
      <c r="B82" s="8" t="s">
        <v>31</v>
      </c>
      <c r="C82" s="20"/>
      <c r="D82" s="21"/>
      <c r="E82" s="21"/>
      <c r="F82" s="24">
        <f>F83</f>
        <v>300000</v>
      </c>
      <c r="G82" s="24">
        <f t="shared" si="24"/>
        <v>0</v>
      </c>
      <c r="H82" s="24">
        <f t="shared" si="24"/>
        <v>0</v>
      </c>
      <c r="I82" s="24">
        <f t="shared" si="24"/>
        <v>300000</v>
      </c>
    </row>
    <row r="83" spans="1:9" ht="32.1" customHeight="1" x14ac:dyDescent="0.25">
      <c r="A83" s="6"/>
      <c r="B83" s="12" t="s">
        <v>53</v>
      </c>
      <c r="C83" s="20" t="s">
        <v>60</v>
      </c>
      <c r="D83" s="21">
        <v>5</v>
      </c>
      <c r="E83" s="21">
        <v>60000</v>
      </c>
      <c r="F83" s="26">
        <f t="shared" si="6"/>
        <v>300000</v>
      </c>
      <c r="G83" s="21"/>
      <c r="H83" s="21"/>
      <c r="I83" s="26">
        <f t="shared" si="7"/>
        <v>300000</v>
      </c>
    </row>
    <row r="84" spans="1:9" ht="48" customHeight="1" x14ac:dyDescent="0.25">
      <c r="A84" s="6"/>
      <c r="B84" s="47" t="s">
        <v>78</v>
      </c>
      <c r="C84" s="27"/>
      <c r="D84" s="28"/>
      <c r="E84" s="28"/>
      <c r="F84" s="22">
        <f>F85</f>
        <v>2600000</v>
      </c>
      <c r="G84" s="22">
        <f t="shared" ref="G84:I85" si="25">G85</f>
        <v>0</v>
      </c>
      <c r="H84" s="22">
        <f t="shared" si="25"/>
        <v>0</v>
      </c>
      <c r="I84" s="22">
        <f t="shared" si="25"/>
        <v>2600000</v>
      </c>
    </row>
    <row r="85" spans="1:9" ht="32.1" customHeight="1" x14ac:dyDescent="0.25">
      <c r="A85" s="6"/>
      <c r="B85" s="8" t="s">
        <v>31</v>
      </c>
      <c r="C85" s="20"/>
      <c r="D85" s="21"/>
      <c r="E85" s="21"/>
      <c r="F85" s="24">
        <f>F86</f>
        <v>2600000</v>
      </c>
      <c r="G85" s="24">
        <f t="shared" si="25"/>
        <v>0</v>
      </c>
      <c r="H85" s="24">
        <f t="shared" si="25"/>
        <v>0</v>
      </c>
      <c r="I85" s="24">
        <f t="shared" si="25"/>
        <v>2600000</v>
      </c>
    </row>
    <row r="86" spans="1:9" ht="18" customHeight="1" x14ac:dyDescent="0.25">
      <c r="A86" s="6"/>
      <c r="B86" s="12" t="s">
        <v>54</v>
      </c>
      <c r="C86" s="25" t="s">
        <v>59</v>
      </c>
      <c r="D86" s="26">
        <v>20</v>
      </c>
      <c r="E86" s="26">
        <v>130000</v>
      </c>
      <c r="F86" s="26">
        <f t="shared" ref="F86:F92" si="26">D86*E86</f>
        <v>2600000</v>
      </c>
      <c r="G86" s="26"/>
      <c r="H86" s="26"/>
      <c r="I86" s="26">
        <f t="shared" ref="I86:I92" si="27">F86-G86-H86</f>
        <v>2600000</v>
      </c>
    </row>
    <row r="87" spans="1:9" s="45" customFormat="1" ht="114" customHeight="1" x14ac:dyDescent="0.25">
      <c r="A87" s="46"/>
      <c r="B87" s="47" t="s">
        <v>79</v>
      </c>
      <c r="C87" s="48"/>
      <c r="D87" s="49"/>
      <c r="E87" s="49"/>
      <c r="F87" s="44">
        <f>F88</f>
        <v>2516000</v>
      </c>
      <c r="G87" s="44">
        <f t="shared" ref="G87:I88" si="28">G88</f>
        <v>0</v>
      </c>
      <c r="H87" s="44">
        <f t="shared" si="28"/>
        <v>0</v>
      </c>
      <c r="I87" s="44">
        <f t="shared" si="28"/>
        <v>2516000</v>
      </c>
    </row>
    <row r="88" spans="1:9" ht="32.1" customHeight="1" x14ac:dyDescent="0.25">
      <c r="A88" s="6"/>
      <c r="B88" s="8" t="s">
        <v>31</v>
      </c>
      <c r="C88" s="20"/>
      <c r="D88" s="21"/>
      <c r="E88" s="21"/>
      <c r="F88" s="24">
        <f>F89</f>
        <v>2516000</v>
      </c>
      <c r="G88" s="24">
        <f t="shared" si="28"/>
        <v>0</v>
      </c>
      <c r="H88" s="24">
        <f t="shared" si="28"/>
        <v>0</v>
      </c>
      <c r="I88" s="24">
        <f t="shared" si="28"/>
        <v>2516000</v>
      </c>
    </row>
    <row r="89" spans="1:9" ht="18" customHeight="1" x14ac:dyDescent="0.25">
      <c r="A89" s="6"/>
      <c r="B89" s="11" t="s">
        <v>55</v>
      </c>
      <c r="C89" s="20" t="s">
        <v>60</v>
      </c>
      <c r="D89" s="21">
        <v>17</v>
      </c>
      <c r="E89" s="21">
        <v>148000</v>
      </c>
      <c r="F89" s="26">
        <f>D89*E89</f>
        <v>2516000</v>
      </c>
      <c r="G89" s="21"/>
      <c r="H89" s="21"/>
      <c r="I89" s="26">
        <f t="shared" si="27"/>
        <v>2516000</v>
      </c>
    </row>
    <row r="90" spans="1:9" s="45" customFormat="1" ht="67.5" customHeight="1" x14ac:dyDescent="0.25">
      <c r="A90" s="46"/>
      <c r="B90" s="47" t="s">
        <v>80</v>
      </c>
      <c r="C90" s="48"/>
      <c r="D90" s="49"/>
      <c r="E90" s="49"/>
      <c r="F90" s="44">
        <f>F91</f>
        <v>2890000</v>
      </c>
      <c r="G90" s="44">
        <f t="shared" ref="G90:I91" si="29">G91</f>
        <v>0</v>
      </c>
      <c r="H90" s="44">
        <f t="shared" si="29"/>
        <v>0</v>
      </c>
      <c r="I90" s="44">
        <f t="shared" si="29"/>
        <v>2890000</v>
      </c>
    </row>
    <row r="91" spans="1:9" ht="32.1" customHeight="1" x14ac:dyDescent="0.25">
      <c r="A91" s="6"/>
      <c r="B91" s="8" t="s">
        <v>31</v>
      </c>
      <c r="C91" s="20"/>
      <c r="D91" s="21"/>
      <c r="E91" s="21"/>
      <c r="F91" s="24">
        <f>F92</f>
        <v>2890000</v>
      </c>
      <c r="G91" s="24">
        <f t="shared" si="29"/>
        <v>0</v>
      </c>
      <c r="H91" s="24">
        <f t="shared" si="29"/>
        <v>0</v>
      </c>
      <c r="I91" s="24">
        <f t="shared" si="29"/>
        <v>2890000</v>
      </c>
    </row>
    <row r="92" spans="1:9" ht="18" customHeight="1" x14ac:dyDescent="0.25">
      <c r="A92" s="6"/>
      <c r="B92" s="11" t="s">
        <v>56</v>
      </c>
      <c r="C92" s="20" t="s">
        <v>60</v>
      </c>
      <c r="D92" s="21">
        <v>17</v>
      </c>
      <c r="E92" s="21">
        <v>170000</v>
      </c>
      <c r="F92" s="26">
        <f t="shared" si="26"/>
        <v>2890000</v>
      </c>
      <c r="G92" s="21"/>
      <c r="H92" s="21"/>
      <c r="I92" s="26">
        <f t="shared" si="27"/>
        <v>2890000</v>
      </c>
    </row>
    <row r="93" spans="1:9" s="45" customFormat="1" ht="32.1" customHeight="1" x14ac:dyDescent="0.25">
      <c r="A93" s="46"/>
      <c r="B93" s="47" t="s">
        <v>81</v>
      </c>
      <c r="C93" s="48"/>
      <c r="D93" s="49"/>
      <c r="E93" s="49"/>
      <c r="F93" s="44">
        <f>F94</f>
        <v>2368000</v>
      </c>
      <c r="G93" s="44">
        <f t="shared" ref="G93:I94" si="30">G94</f>
        <v>0</v>
      </c>
      <c r="H93" s="44">
        <f t="shared" si="30"/>
        <v>0</v>
      </c>
      <c r="I93" s="44">
        <f t="shared" si="30"/>
        <v>2368000</v>
      </c>
    </row>
    <row r="94" spans="1:9" ht="32.1" customHeight="1" x14ac:dyDescent="0.25">
      <c r="A94" s="6"/>
      <c r="B94" s="8" t="s">
        <v>31</v>
      </c>
      <c r="C94" s="20"/>
      <c r="D94" s="21"/>
      <c r="E94" s="21"/>
      <c r="F94" s="24">
        <f>F95</f>
        <v>2368000</v>
      </c>
      <c r="G94" s="24">
        <f t="shared" si="30"/>
        <v>0</v>
      </c>
      <c r="H94" s="24">
        <f t="shared" si="30"/>
        <v>0</v>
      </c>
      <c r="I94" s="24">
        <f t="shared" si="30"/>
        <v>2368000</v>
      </c>
    </row>
    <row r="95" spans="1:9" ht="18" customHeight="1" x14ac:dyDescent="0.25">
      <c r="A95" s="6"/>
      <c r="B95" s="11" t="s">
        <v>57</v>
      </c>
      <c r="C95" s="20" t="s">
        <v>60</v>
      </c>
      <c r="D95" s="21">
        <v>16</v>
      </c>
      <c r="E95" s="21">
        <v>148000</v>
      </c>
      <c r="F95" s="26">
        <f t="shared" ref="F95" si="31">D95*E95</f>
        <v>2368000</v>
      </c>
      <c r="G95" s="21"/>
      <c r="H95" s="21"/>
      <c r="I95" s="26">
        <f t="shared" ref="I95" si="32">F95-G95-H95</f>
        <v>2368000</v>
      </c>
    </row>
    <row r="96" spans="1:9" s="45" customFormat="1" ht="18" customHeight="1" x14ac:dyDescent="0.25">
      <c r="A96" s="41"/>
      <c r="B96" s="41" t="s">
        <v>12</v>
      </c>
      <c r="C96" s="42"/>
      <c r="D96" s="43"/>
      <c r="E96" s="43"/>
      <c r="F96" s="44">
        <f>F12+F25+F34</f>
        <v>35645000</v>
      </c>
      <c r="G96" s="44">
        <f>G12+G25+G34</f>
        <v>225000</v>
      </c>
      <c r="H96" s="44">
        <f>H12+H25+H34</f>
        <v>0</v>
      </c>
      <c r="I96" s="44">
        <f>I12+I25+I34</f>
        <v>35420000</v>
      </c>
    </row>
    <row r="97" spans="1:10" ht="15.75" x14ac:dyDescent="0.25">
      <c r="A97" s="36" t="s">
        <v>13</v>
      </c>
      <c r="B97" s="36"/>
      <c r="C97" s="36"/>
      <c r="D97" s="36"/>
      <c r="E97" s="36"/>
      <c r="F97" s="36"/>
      <c r="G97" s="36"/>
      <c r="H97" s="36"/>
      <c r="I97" s="36"/>
    </row>
    <row r="98" spans="1:10" ht="15.75" x14ac:dyDescent="0.25">
      <c r="A98" s="35" t="s">
        <v>14</v>
      </c>
      <c r="B98" s="35"/>
      <c r="C98" s="35"/>
      <c r="D98" s="35"/>
      <c r="E98" s="35"/>
      <c r="F98" s="35"/>
      <c r="G98" s="35"/>
      <c r="H98" s="35"/>
      <c r="I98" s="35"/>
    </row>
    <row r="99" spans="1:10" ht="15.75" x14ac:dyDescent="0.25">
      <c r="A99" s="4"/>
    </row>
    <row r="100" spans="1:10" ht="15.75" x14ac:dyDescent="0.25">
      <c r="A100" s="37" t="s">
        <v>102</v>
      </c>
      <c r="B100" s="37"/>
      <c r="C100" s="37"/>
      <c r="D100" s="37"/>
      <c r="E100" s="37"/>
      <c r="F100" s="37"/>
      <c r="G100" s="37"/>
      <c r="H100" s="37"/>
      <c r="I100" s="37"/>
      <c r="J100" s="29"/>
    </row>
    <row r="101" spans="1:10" ht="15.75" x14ac:dyDescent="0.25">
      <c r="A101" s="4"/>
    </row>
    <row r="102" spans="1:10" ht="15.75" x14ac:dyDescent="0.25">
      <c r="A102" s="30" t="s">
        <v>98</v>
      </c>
      <c r="B102" s="30"/>
      <c r="C102" s="30"/>
      <c r="D102" s="30"/>
      <c r="E102" s="30"/>
      <c r="F102" s="30"/>
      <c r="G102" s="30"/>
      <c r="H102" s="30"/>
      <c r="I102" s="30"/>
    </row>
    <row r="103" spans="1:10" ht="15.75" x14ac:dyDescent="0.25">
      <c r="A103" s="35" t="s">
        <v>15</v>
      </c>
      <c r="B103" s="35"/>
      <c r="C103" s="35"/>
      <c r="D103" s="35"/>
      <c r="E103" s="35"/>
      <c r="F103" s="35"/>
      <c r="G103" s="35"/>
      <c r="H103" s="35"/>
      <c r="I103" s="35"/>
    </row>
    <row r="104" spans="1:10" ht="15.75" x14ac:dyDescent="0.25">
      <c r="A104" s="35" t="s">
        <v>16</v>
      </c>
      <c r="B104" s="35"/>
      <c r="C104" s="35"/>
      <c r="D104" s="35"/>
      <c r="E104" s="35"/>
      <c r="F104" s="35"/>
      <c r="G104" s="35"/>
      <c r="H104" s="35"/>
      <c r="I104" s="35"/>
    </row>
    <row r="105" spans="1:10" ht="15.75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10" ht="15.75" x14ac:dyDescent="0.25">
      <c r="A106" s="30" t="s">
        <v>99</v>
      </c>
      <c r="B106" s="30"/>
      <c r="C106" s="30"/>
      <c r="D106" s="30"/>
      <c r="E106" s="30"/>
      <c r="F106" s="30"/>
      <c r="G106" s="30"/>
      <c r="H106" s="30"/>
      <c r="I106" s="30"/>
    </row>
    <row r="107" spans="1:10" ht="15.75" x14ac:dyDescent="0.25">
      <c r="A107" s="30" t="s">
        <v>103</v>
      </c>
      <c r="B107" s="30"/>
      <c r="C107" s="30"/>
      <c r="D107" s="30"/>
      <c r="E107" s="30"/>
      <c r="F107" s="30"/>
      <c r="G107" s="30"/>
      <c r="H107" s="30"/>
      <c r="I107" s="30"/>
    </row>
    <row r="108" spans="1:10" ht="15.75" x14ac:dyDescent="0.25">
      <c r="A108" s="3"/>
      <c r="B108" s="38"/>
      <c r="C108" s="39"/>
      <c r="D108" s="38"/>
      <c r="E108" s="38"/>
      <c r="F108" s="40"/>
      <c r="G108" s="38"/>
      <c r="H108" s="38"/>
      <c r="I108" s="38"/>
    </row>
    <row r="109" spans="1:10" ht="15.75" x14ac:dyDescent="0.25">
      <c r="A109" s="3" t="s">
        <v>100</v>
      </c>
      <c r="B109" s="38"/>
      <c r="C109" s="39"/>
      <c r="D109" s="38"/>
      <c r="E109" s="38"/>
      <c r="F109" s="40"/>
      <c r="G109" s="38"/>
      <c r="H109" s="38"/>
      <c r="I109" s="38"/>
    </row>
    <row r="110" spans="1:10" ht="15.75" x14ac:dyDescent="0.25">
      <c r="A110" s="3"/>
      <c r="B110" s="38"/>
      <c r="C110" s="39"/>
      <c r="D110" s="38"/>
      <c r="E110" s="38"/>
      <c r="F110" s="40"/>
      <c r="G110" s="38"/>
      <c r="H110" s="38"/>
      <c r="I110" s="38"/>
    </row>
    <row r="111" spans="1:10" ht="15.75" x14ac:dyDescent="0.25">
      <c r="A111" s="3" t="s">
        <v>104</v>
      </c>
      <c r="B111" s="38"/>
      <c r="C111" s="39"/>
      <c r="D111" s="38"/>
      <c r="E111" s="38"/>
      <c r="F111" s="40"/>
      <c r="G111" s="38"/>
      <c r="H111" s="38"/>
      <c r="I111" s="38"/>
    </row>
    <row r="112" spans="1:10" ht="15.75" x14ac:dyDescent="0.25">
      <c r="A112" s="3"/>
      <c r="B112" s="38"/>
      <c r="C112" s="39"/>
      <c r="D112" s="38"/>
      <c r="E112" s="38"/>
      <c r="F112" s="40"/>
      <c r="G112" s="38"/>
      <c r="H112" s="38"/>
      <c r="I112" s="38"/>
    </row>
    <row r="113" spans="1:9" ht="15.75" x14ac:dyDescent="0.25">
      <c r="A113" s="3" t="s">
        <v>101</v>
      </c>
      <c r="B113" s="38"/>
      <c r="C113" s="39"/>
      <c r="D113" s="38"/>
      <c r="E113" s="38"/>
      <c r="F113" s="40"/>
      <c r="G113" s="38"/>
      <c r="H113" s="38"/>
      <c r="I113" s="38"/>
    </row>
    <row r="114" spans="1:9" ht="15.75" x14ac:dyDescent="0.25">
      <c r="A114" s="3"/>
      <c r="B114" s="38"/>
      <c r="C114" s="39"/>
      <c r="D114" s="38"/>
      <c r="E114" s="38"/>
      <c r="F114" s="40"/>
      <c r="G114" s="38"/>
      <c r="H114" s="38"/>
      <c r="I114" s="38"/>
    </row>
    <row r="115" spans="1:9" ht="15.75" x14ac:dyDescent="0.25">
      <c r="A115" s="3" t="s">
        <v>105</v>
      </c>
      <c r="B115" s="38"/>
      <c r="C115" s="39"/>
      <c r="D115" s="38"/>
      <c r="E115" s="38"/>
      <c r="F115" s="40"/>
      <c r="G115" s="38"/>
      <c r="H115" s="38"/>
      <c r="I115" s="38"/>
    </row>
    <row r="116" spans="1:9" ht="15.75" x14ac:dyDescent="0.25">
      <c r="A116" s="3"/>
    </row>
  </sheetData>
  <mergeCells count="17">
    <mergeCell ref="A103:I103"/>
    <mergeCell ref="A104:I104"/>
    <mergeCell ref="F10:F11"/>
    <mergeCell ref="G10:I10"/>
    <mergeCell ref="A97:I97"/>
    <mergeCell ref="A98:I98"/>
    <mergeCell ref="A100:I100"/>
    <mergeCell ref="A10:A11"/>
    <mergeCell ref="B10:B11"/>
    <mergeCell ref="C10:C11"/>
    <mergeCell ref="D10:D11"/>
    <mergeCell ref="E10:E11"/>
    <mergeCell ref="A3:I3"/>
    <mergeCell ref="A5:I5"/>
    <mergeCell ref="A7:I7"/>
    <mergeCell ref="A8:I8"/>
    <mergeCell ref="A9:I9"/>
  </mergeCells>
  <pageMargins left="0.34" right="0.2" top="0.38" bottom="0.28000000000000003" header="0.3" footer="0.3"/>
  <pageSetup paperSize="9" scale="61" fitToHeight="0" orientation="portrait" verticalDpi="0" r:id="rId1"/>
  <rowBreaks count="2" manualBreakCount="2">
    <brk id="55" max="8" man="1"/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2022-04-29T03:49:46Z</cp:lastPrinted>
  <dcterms:created xsi:type="dcterms:W3CDTF">2021-01-27T10:48:44Z</dcterms:created>
  <dcterms:modified xsi:type="dcterms:W3CDTF">2022-04-29T04:12:32Z</dcterms:modified>
</cp:coreProperties>
</file>