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\Desktop\ПРОЕКТЫ 2022\49 Серпiн - экспертные площадки\приложение 2 и 3\"/>
    </mc:Choice>
  </mc:AlternateContent>
  <xr:revisionPtr revIDLastSave="0" documentId="13_ncr:1_{C76293C7-B4CE-4132-B248-B55093C087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МЕТА - ИТОГОВАЯ " sheetId="3" r:id="rId1"/>
    <sheet name="35420" sheetId="2" r:id="rId2"/>
  </sheets>
  <definedNames>
    <definedName name="_xlnm.Print_Area" localSheetId="0">'СМЕТА - ИТОГОВАЯ '!$A$1:$I$123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3" l="1"/>
  <c r="E7" i="3"/>
  <c r="F7" i="3" s="1"/>
  <c r="I7" i="3"/>
  <c r="F8" i="3"/>
  <c r="I8" i="3" s="1"/>
  <c r="F9" i="3"/>
  <c r="I9" i="3" s="1"/>
  <c r="F10" i="3"/>
  <c r="I10" i="3" s="1"/>
  <c r="E11" i="3"/>
  <c r="F11" i="3"/>
  <c r="I11" i="3"/>
  <c r="E12" i="3"/>
  <c r="F12" i="3"/>
  <c r="I12" i="3"/>
  <c r="F13" i="3"/>
  <c r="I13" i="3" s="1"/>
  <c r="F15" i="3"/>
  <c r="I15" i="3" s="1"/>
  <c r="G16" i="3"/>
  <c r="H16" i="3"/>
  <c r="F17" i="3"/>
  <c r="F14" i="3" s="1"/>
  <c r="F18" i="3"/>
  <c r="I18" i="3" s="1"/>
  <c r="F19" i="3"/>
  <c r="I19" i="3" s="1"/>
  <c r="F21" i="3"/>
  <c r="I21" i="3" s="1"/>
  <c r="F22" i="3"/>
  <c r="I22" i="3"/>
  <c r="F23" i="3"/>
  <c r="I23" i="3" s="1"/>
  <c r="F24" i="3"/>
  <c r="I24" i="3"/>
  <c r="G25" i="3"/>
  <c r="G20" i="3" s="1"/>
  <c r="H25" i="3"/>
  <c r="H20" i="3" s="1"/>
  <c r="F26" i="3"/>
  <c r="I26" i="3" s="1"/>
  <c r="F27" i="3"/>
  <c r="I27" i="3"/>
  <c r="F28" i="3"/>
  <c r="I28" i="3" s="1"/>
  <c r="F29" i="3"/>
  <c r="I29" i="3"/>
  <c r="F30" i="3"/>
  <c r="I30" i="3" s="1"/>
  <c r="F32" i="3"/>
  <c r="I32" i="3" s="1"/>
  <c r="F33" i="3"/>
  <c r="H33" i="3"/>
  <c r="I33" i="3"/>
  <c r="I34" i="3"/>
  <c r="I35" i="3"/>
  <c r="I36" i="3"/>
  <c r="I37" i="3"/>
  <c r="F39" i="3"/>
  <c r="I39" i="3" s="1"/>
  <c r="I40" i="3"/>
  <c r="F41" i="3"/>
  <c r="I41" i="3" s="1"/>
  <c r="F42" i="3"/>
  <c r="I42" i="3" s="1"/>
  <c r="F43" i="3"/>
  <c r="I43" i="3"/>
  <c r="F44" i="3"/>
  <c r="I44" i="3" s="1"/>
  <c r="I48" i="3"/>
  <c r="F49" i="3"/>
  <c r="I49" i="3"/>
  <c r="F50" i="3"/>
  <c r="F47" i="3" s="1"/>
  <c r="F53" i="3"/>
  <c r="I53" i="3"/>
  <c r="F54" i="3"/>
  <c r="I54" i="3" s="1"/>
  <c r="F55" i="3"/>
  <c r="I55" i="3"/>
  <c r="F56" i="3"/>
  <c r="I56" i="3" s="1"/>
  <c r="F57" i="3"/>
  <c r="I57" i="3"/>
  <c r="F61" i="3"/>
  <c r="I61" i="3" s="1"/>
  <c r="F62" i="3"/>
  <c r="I62" i="3"/>
  <c r="F63" i="3"/>
  <c r="I63" i="3" s="1"/>
  <c r="F65" i="3"/>
  <c r="I65" i="3" s="1"/>
  <c r="F68" i="3"/>
  <c r="I68" i="3"/>
  <c r="F69" i="3"/>
  <c r="I69" i="3" s="1"/>
  <c r="F71" i="3"/>
  <c r="I71" i="3"/>
  <c r="F72" i="3"/>
  <c r="F70" i="3" s="1"/>
  <c r="I70" i="3" s="1"/>
  <c r="I73" i="3"/>
  <c r="I74" i="3"/>
  <c r="F75" i="3"/>
  <c r="I75" i="3" s="1"/>
  <c r="F79" i="3"/>
  <c r="I79" i="3" s="1"/>
  <c r="F80" i="3"/>
  <c r="F78" i="3" s="1"/>
  <c r="I80" i="3"/>
  <c r="F82" i="3"/>
  <c r="I82" i="3"/>
  <c r="F83" i="3"/>
  <c r="I83" i="3" s="1"/>
  <c r="F84" i="3"/>
  <c r="I84" i="3" s="1"/>
  <c r="F85" i="3"/>
  <c r="I85" i="3" s="1"/>
  <c r="F86" i="3"/>
  <c r="I86" i="3"/>
  <c r="F91" i="3"/>
  <c r="F92" i="3"/>
  <c r="I92" i="3"/>
  <c r="F94" i="3"/>
  <c r="F93" i="3" s="1"/>
  <c r="I93" i="3" s="1"/>
  <c r="F95" i="3"/>
  <c r="I95" i="3" s="1"/>
  <c r="F96" i="3"/>
  <c r="I96" i="3"/>
  <c r="F97" i="3"/>
  <c r="I97" i="3" s="1"/>
  <c r="F98" i="3"/>
  <c r="I98" i="3"/>
  <c r="F99" i="3"/>
  <c r="I99" i="3" s="1"/>
  <c r="F101" i="3"/>
  <c r="I101" i="3" s="1"/>
  <c r="F102" i="3"/>
  <c r="I102" i="3"/>
  <c r="F103" i="3"/>
  <c r="I103" i="3" s="1"/>
  <c r="F104" i="3"/>
  <c r="I104" i="3" s="1"/>
  <c r="F90" i="3" l="1"/>
  <c r="F67" i="3"/>
  <c r="F64" i="3"/>
  <c r="I64" i="3" s="1"/>
  <c r="F60" i="3"/>
  <c r="F59" i="3" s="1"/>
  <c r="I6" i="3"/>
  <c r="F100" i="3"/>
  <c r="I100" i="3" s="1"/>
  <c r="I94" i="3"/>
  <c r="F89" i="3"/>
  <c r="I89" i="3" s="1"/>
  <c r="F81" i="3"/>
  <c r="I81" i="3" s="1"/>
  <c r="I72" i="3"/>
  <c r="I50" i="3"/>
  <c r="I17" i="3"/>
  <c r="I16" i="3" s="1"/>
  <c r="F52" i="3"/>
  <c r="F38" i="3"/>
  <c r="I38" i="3" s="1"/>
  <c r="F6" i="3"/>
  <c r="F77" i="3"/>
  <c r="I78" i="3"/>
  <c r="I90" i="3"/>
  <c r="F88" i="3"/>
  <c r="I67" i="3"/>
  <c r="F66" i="3"/>
  <c r="I66" i="3" s="1"/>
  <c r="I25" i="3"/>
  <c r="I20" i="3" s="1"/>
  <c r="F51" i="3"/>
  <c r="I51" i="3" s="1"/>
  <c r="I52" i="3"/>
  <c r="I47" i="3"/>
  <c r="I91" i="3"/>
  <c r="F16" i="3"/>
  <c r="F5" i="3" s="1"/>
  <c r="F25" i="3"/>
  <c r="F20" i="3" s="1"/>
  <c r="I60" i="3" l="1"/>
  <c r="I14" i="3"/>
  <c r="I5" i="3" s="1"/>
  <c r="F87" i="3"/>
  <c r="I87" i="3" s="1"/>
  <c r="I88" i="3"/>
  <c r="I59" i="3"/>
  <c r="F58" i="3"/>
  <c r="I58" i="3" s="1"/>
  <c r="F46" i="3"/>
  <c r="I77" i="3"/>
  <c r="I46" i="3" l="1"/>
  <c r="F45" i="3"/>
  <c r="I76" i="3"/>
  <c r="I45" i="3" l="1"/>
  <c r="I31" i="3" s="1"/>
  <c r="I105" i="3" s="1"/>
  <c r="F31" i="3"/>
  <c r="F105" i="3" s="1"/>
  <c r="F27" i="2" l="1"/>
  <c r="I27" i="2" s="1"/>
  <c r="F28" i="2"/>
  <c r="I28" i="2" s="1"/>
  <c r="F26" i="2"/>
  <c r="I26" i="2" s="1"/>
  <c r="F92" i="2"/>
  <c r="I92" i="2" s="1"/>
  <c r="F91" i="2"/>
  <c r="I91" i="2" s="1"/>
  <c r="F89" i="2"/>
  <c r="I89" i="2" s="1"/>
  <c r="F88" i="2"/>
  <c r="I88" i="2" s="1"/>
  <c r="F87" i="2"/>
  <c r="I87" i="2" s="1"/>
  <c r="F86" i="2"/>
  <c r="I86" i="2" s="1"/>
  <c r="F85" i="2"/>
  <c r="I85" i="2" s="1"/>
  <c r="F83" i="2"/>
  <c r="I83" i="2" s="1"/>
  <c r="F82" i="2"/>
  <c r="I82" i="2" s="1"/>
  <c r="I81" i="2" s="1"/>
  <c r="F78" i="2"/>
  <c r="I78" i="2" s="1"/>
  <c r="F77" i="2"/>
  <c r="I77" i="2" s="1"/>
  <c r="F76" i="2"/>
  <c r="I76" i="2" s="1"/>
  <c r="F75" i="2"/>
  <c r="I75" i="2" s="1"/>
  <c r="F74" i="2"/>
  <c r="I74" i="2" s="1"/>
  <c r="F73" i="2"/>
  <c r="I73" i="2" s="1"/>
  <c r="F72" i="2"/>
  <c r="I72" i="2" s="1"/>
  <c r="F71" i="2"/>
  <c r="I71" i="2" s="1"/>
  <c r="F69" i="2"/>
  <c r="I69" i="2" s="1"/>
  <c r="F68" i="2"/>
  <c r="I68" i="2" s="1"/>
  <c r="F64" i="2"/>
  <c r="I64" i="2" s="1"/>
  <c r="F63" i="2"/>
  <c r="I63" i="2" s="1"/>
  <c r="F62" i="2"/>
  <c r="I62" i="2" s="1"/>
  <c r="F60" i="2"/>
  <c r="I60" i="2" s="1"/>
  <c r="F59" i="2"/>
  <c r="I59" i="2" s="1"/>
  <c r="F55" i="2"/>
  <c r="I55" i="2" s="1"/>
  <c r="F54" i="2"/>
  <c r="I54" i="2" s="1"/>
  <c r="F53" i="2"/>
  <c r="I53" i="2" s="1"/>
  <c r="F52" i="2"/>
  <c r="I52" i="2" s="1"/>
  <c r="F50" i="2"/>
  <c r="I50" i="2" s="1"/>
  <c r="F49" i="2"/>
  <c r="I49" i="2" s="1"/>
  <c r="F46" i="2"/>
  <c r="I46" i="2" s="1"/>
  <c r="I45" i="2" s="1"/>
  <c r="F44" i="2"/>
  <c r="I44" i="2" s="1"/>
  <c r="F43" i="2"/>
  <c r="I43" i="2" s="1"/>
  <c r="F42" i="2"/>
  <c r="I42" i="2" s="1"/>
  <c r="I39" i="2"/>
  <c r="F39" i="2"/>
  <c r="F38" i="2"/>
  <c r="I38" i="2" s="1"/>
  <c r="F36" i="2"/>
  <c r="I36" i="2" s="1"/>
  <c r="F35" i="2"/>
  <c r="I35" i="2" s="1"/>
  <c r="F34" i="2"/>
  <c r="I34" i="2" s="1"/>
  <c r="F33" i="2"/>
  <c r="I33" i="2" s="1"/>
  <c r="F32" i="2"/>
  <c r="I32" i="2" s="1"/>
  <c r="F30" i="2"/>
  <c r="I30" i="2" s="1"/>
  <c r="F29" i="2"/>
  <c r="I29" i="2" s="1"/>
  <c r="F25" i="2"/>
  <c r="I25" i="2" s="1"/>
  <c r="F24" i="2"/>
  <c r="I24" i="2" s="1"/>
  <c r="F22" i="2"/>
  <c r="I22" i="2" s="1"/>
  <c r="F21" i="2"/>
  <c r="I21" i="2" s="1"/>
  <c r="F19" i="2"/>
  <c r="I19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I37" i="2" l="1"/>
  <c r="I20" i="2"/>
  <c r="I51" i="2"/>
  <c r="I58" i="2"/>
  <c r="I56" i="2" s="1"/>
  <c r="I61" i="2"/>
  <c r="I31" i="2"/>
  <c r="I23" i="2" s="1"/>
  <c r="I41" i="2"/>
  <c r="I70" i="2"/>
  <c r="I84" i="2"/>
  <c r="I80" i="2" s="1"/>
  <c r="I79" i="2" s="1"/>
  <c r="I6" i="2"/>
  <c r="I18" i="2"/>
  <c r="I48" i="2"/>
  <c r="I47" i="2" s="1"/>
  <c r="I67" i="2"/>
  <c r="I90" i="2"/>
  <c r="I65" i="2" l="1"/>
  <c r="I40" i="2"/>
  <c r="I5" i="2"/>
  <c r="I93" i="2" l="1"/>
</calcChain>
</file>

<file path=xl/sharedStrings.xml><?xml version="1.0" encoding="utf-8"?>
<sst xmlns="http://schemas.openxmlformats.org/spreadsheetml/2006/main" count="357" uniqueCount="146">
  <si>
    <t>№</t>
  </si>
  <si>
    <t>Статьи расходов</t>
  </si>
  <si>
    <t>Стоимость, в тенге</t>
  </si>
  <si>
    <t>Всего, в тенге</t>
  </si>
  <si>
    <t>Административные расходы:</t>
  </si>
  <si>
    <t>услуга</t>
  </si>
  <si>
    <t>Прямые расходы:</t>
  </si>
  <si>
    <t>ИТОГО:</t>
  </si>
  <si>
    <t xml:space="preserve"> </t>
  </si>
  <si>
    <t xml:space="preserve">Услуги модератора </t>
  </si>
  <si>
    <t xml:space="preserve">услуга </t>
  </si>
  <si>
    <t xml:space="preserve">Аренда ТВ экранов </t>
  </si>
  <si>
    <t xml:space="preserve">Аренда профессионального  звукового оборудования </t>
  </si>
  <si>
    <t>Разработка анимационных видеороликов на казахском и русском языках о проекте от 30 сек до 2 мин</t>
  </si>
  <si>
    <t xml:space="preserve">Приложение 9
                                                                                                                                                                                                              Форма
</t>
  </si>
  <si>
    <t>Источники финансирования</t>
  </si>
  <si>
    <t>Заявитель (собственный вклад)</t>
  </si>
  <si>
    <t>Другие источники софинансирования</t>
  </si>
  <si>
    <t>Средства гранта</t>
  </si>
  <si>
    <t>месяц</t>
  </si>
  <si>
    <t>Канцелярские товары</t>
  </si>
  <si>
    <t>Материально-техническое обеспечение</t>
  </si>
  <si>
    <t>Услуги модераторов на казахском и русском языках</t>
  </si>
  <si>
    <t>Аренда профессионального  звукового оборудования</t>
  </si>
  <si>
    <t xml:space="preserve">Услуги создания отчетного видеоролика при завершении проекта (не менее 15 минут). </t>
  </si>
  <si>
    <t>Изготовление атрибутики и печатной продукции мероприятия</t>
  </si>
  <si>
    <t>Услуги тренера,коуча</t>
  </si>
  <si>
    <t>Организация телемоста с несколькими регионами во время трансляции мероприятий</t>
  </si>
  <si>
    <t>расходы по оплате работ и услуг, оказываемых юридическими и физическими лицами, в том числе:</t>
  </si>
  <si>
    <t>работы и услуги физических лиц, в том числе:</t>
  </si>
  <si>
    <t>работы и услуги юридических лиц, в том числе:</t>
  </si>
  <si>
    <t>Разработка анимационных видеороликов по тематике мероприятий для оформление экранов</t>
  </si>
  <si>
    <t>1) заработная плата, в том числе:</t>
  </si>
  <si>
    <t>Дизайнер, SMM</t>
  </si>
  <si>
    <t>2) социальный налог и социальные отчисления</t>
  </si>
  <si>
    <t>3) обязательное медицинское страхование</t>
  </si>
  <si>
    <t>4) банковские услуги</t>
  </si>
  <si>
    <t>6-7) расходы на оплату аренды за помещения (включая коммунальные услуги и (или) эксплуатационные расходы)</t>
  </si>
  <si>
    <t>8) расходные материалы, приобретение товаров, необходимых для обслуживания и содержания основных средств и другие запасы, в том числе:</t>
  </si>
  <si>
    <t>9) прочие расходы, в том числе:</t>
  </si>
  <si>
    <t>шт</t>
  </si>
  <si>
    <t>расходы на оплату услуг связи</t>
  </si>
  <si>
    <t>разовое подключение интернет связи, тариф бизнес +</t>
  </si>
  <si>
    <t>Маски, антисептики</t>
  </si>
  <si>
    <t>Вода (20л)</t>
  </si>
  <si>
    <t>Услуги фото-видеосъемки экспертных обсуждении</t>
  </si>
  <si>
    <t>Услуги режиссер-оператора прямых эфиров и видеодизайна</t>
  </si>
  <si>
    <t>Расходы на служебные командировки, в том числе:</t>
  </si>
  <si>
    <t>приобретение раздаточных материалов, в том числе:</t>
  </si>
  <si>
    <t xml:space="preserve">1) Мероприятие: Создание сайта, Telegram,Youtube, Facebook, Instagram, Whatsapp канала </t>
  </si>
  <si>
    <t xml:space="preserve">2) Мероприятие - Создание  и ведение постоянно действующего экспертного клуба и ведения экспертных дискуссий, сессий, проведение еженедельных заседаний с участием региональных вузов экспертного клуба с одновременным проведением прямого эфира (не менее 60 минут) в соц. сетях </t>
  </si>
  <si>
    <t>3)Мероприятие: Организация обучающих мероприятий онлайн/оффлайн формате</t>
  </si>
  <si>
    <t>Продвижение сайта, канала, мероприятий, публикаций</t>
  </si>
  <si>
    <t>Услуги фото-видеосъемки вебинаров, семинаров и тренингов</t>
  </si>
  <si>
    <t xml:space="preserve"> Дипломы, призы, реквизиты        (Гран при - 1,            1 место -1,                 2 место - 1,                         3 место -2,                                 4 номинации)</t>
  </si>
  <si>
    <t>5) Мероприятие: Проведение республиканского офлайн/онлайн форума экспертов с участием пула экспертов на региональном уровне</t>
  </si>
  <si>
    <t>4) Мероприятие:  Проведение республиканского конкурса среди экспертов и торжественное награждение</t>
  </si>
  <si>
    <t>Услуги фото-видеосъемки республиканского офлайн/онлайн форума экспертов</t>
  </si>
  <si>
    <t>Разработка и печать, монтаж баннера</t>
  </si>
  <si>
    <t xml:space="preserve">По итогам экспертных дискуссий, сессий и еженедельных заседаний с участием региональных вузов экспертного клуба изготовление видео роликов, мини фильмов отчетов с использованием элементов дизайна, титрами, логотипами и звуковым оформлением (от 30 сек до 5 минут) </t>
  </si>
  <si>
    <t xml:space="preserve">Прочие расходы </t>
  </si>
  <si>
    <t>Суточные (2 мрп) за 1 коман       дировку 2-х человек -2 сутки, ежемесячно 1 командировка</t>
  </si>
  <si>
    <t>Проживание (4 мрп - областные, 5 мрп - Актау, Алматы) за 1 командирову  2-х человек -1 сутки</t>
  </si>
  <si>
    <t>Проезд (4 мрп - областные, 5 мрп - Актау, Алматы) за 1 командировку 2 -х человек</t>
  </si>
  <si>
    <t>Еди ница измерения</t>
  </si>
  <si>
    <t>Количес  тво</t>
  </si>
  <si>
    <t>Специалист по связям с общественностью</t>
  </si>
  <si>
    <t xml:space="preserve">Руководитель проекта
</t>
  </si>
  <si>
    <t>Юрист</t>
  </si>
  <si>
    <t>Папка с малым объемом раздаточного материала, ручка, бейджик, блакнот,карандаш</t>
  </si>
  <si>
    <t xml:space="preserve">Приобретение ноутбука </t>
  </si>
  <si>
    <t>Приобретение компьютера стационарного с монитором</t>
  </si>
  <si>
    <t>Приобретение принтера</t>
  </si>
  <si>
    <t>Приобретение МФУ</t>
  </si>
  <si>
    <t>Приобретение офисной мебели, в т.ч.</t>
  </si>
  <si>
    <t>Стол офисный</t>
  </si>
  <si>
    <t>Шкафы офисные</t>
  </si>
  <si>
    <t>Стол для заседаний</t>
  </si>
  <si>
    <t>Стулья для заседаний</t>
  </si>
  <si>
    <t xml:space="preserve">Бухгалтер
</t>
  </si>
  <si>
    <r>
      <rPr>
        <b/>
        <sz val="11"/>
        <color theme="1"/>
        <rFont val="Times New Roman"/>
        <family val="1"/>
        <charset val="204"/>
      </rPr>
      <t>Смета расходов по реализации социального проекта и (или) социальной программы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Направление предоставления гранта: </t>
    </r>
    <r>
      <rPr>
        <sz val="11"/>
        <color theme="1"/>
        <rFont val="Times New Roman"/>
        <family val="1"/>
        <charset val="204"/>
      </rPr>
      <t xml:space="preserve">Содействие развитию гражданского общества, в том числе повышению эффективности деятельности неправительственных организаций 
</t>
    </r>
    <r>
      <rPr>
        <b/>
        <sz val="11"/>
        <color theme="1"/>
        <rFont val="Times New Roman"/>
        <family val="1"/>
        <charset val="204"/>
      </rPr>
      <t xml:space="preserve">Тема гранта: </t>
    </r>
    <r>
      <rPr>
        <sz val="11"/>
        <color theme="1"/>
        <rFont val="Times New Roman"/>
        <family val="1"/>
        <charset val="204"/>
      </rPr>
      <t xml:space="preserve">Организация деятельности проектного офиса по формированию лидеров новой формации в гражданском обществе 
</t>
    </r>
    <r>
      <rPr>
        <b/>
        <sz val="11"/>
        <color theme="1"/>
        <rFont val="Times New Roman"/>
        <family val="1"/>
        <charset val="204"/>
      </rPr>
      <t>Период реализации гранта:</t>
    </r>
    <r>
      <rPr>
        <sz val="11"/>
        <color theme="1"/>
        <rFont val="Times New Roman"/>
        <family val="1"/>
        <charset val="204"/>
      </rPr>
      <t xml:space="preserve"> март-ноябрь 2022 года
</t>
    </r>
    <r>
      <rPr>
        <b/>
        <sz val="11"/>
        <color theme="1"/>
        <rFont val="Times New Roman"/>
        <family val="1"/>
        <charset val="204"/>
      </rPr>
      <t xml:space="preserve">Размер гранта: </t>
    </r>
    <r>
      <rPr>
        <sz val="11"/>
        <color theme="1"/>
        <rFont val="Times New Roman"/>
        <family val="1"/>
        <charset val="204"/>
      </rPr>
      <t xml:space="preserve">35 420 000 тенге
</t>
    </r>
  </si>
  <si>
    <t>Менеджер проекта</t>
  </si>
  <si>
    <t>Количество</t>
  </si>
  <si>
    <t>Стулья</t>
  </si>
  <si>
    <t>Приобретение видеокамеры</t>
  </si>
  <si>
    <t>Приобретение фотоаппарата</t>
  </si>
  <si>
    <t>Приобретение мобильного телефона</t>
  </si>
  <si>
    <t>Кресло офисное</t>
  </si>
  <si>
    <t>Суточные (2 мрп) за 1 командировку 2-х человек -2 сутки, ежемесячно 1 командировка</t>
  </si>
  <si>
    <t>Аренда профессионального  звукового оборудования и ТВ экранов</t>
  </si>
  <si>
    <t>Создание методического пакета</t>
  </si>
  <si>
    <t>Подготовка учебно-популярных материалов</t>
  </si>
  <si>
    <t>Создание и публикация обучающих видеороликов Хронометраж 10 мин</t>
  </si>
  <si>
    <t>Аренда профессионального  звукового оборудования  и ТВ экранов</t>
  </si>
  <si>
    <t xml:space="preserve">Подготока Региональных докладов "Региональный Экспертный Монитор" не менее 5 страниц (формат А4). </t>
  </si>
  <si>
    <t>Подготовка видео презентационного фильма в виде интервью или рассказа о победителе</t>
  </si>
  <si>
    <t>Разработка и печать, монтаж баннера размером 3х2</t>
  </si>
  <si>
    <t>По итогам экспертных дискуссий, сессий и еженедельных заседаний с участием региональных вузов экспертного клуба изготовление видео роликов с использованием элементов дизайна, титрами, логотипами и звуковым оформлением  с продолжительностью не менее 5 (пяти) минут</t>
  </si>
  <si>
    <t>Видеомонтаж и трансляция обучающих мероприятий (хронометраж 30 мин)</t>
  </si>
  <si>
    <t>Кресло</t>
  </si>
  <si>
    <t>Анализ актуальных тем для проведения мероприятии</t>
  </si>
  <si>
    <t>Подбор списка авторитетных экспертов Республиканского уровня</t>
  </si>
  <si>
    <t>Формирования Региональных Экспертных Пулов по различным темам и отраслям с учетом специфики каждого региона.</t>
  </si>
  <si>
    <t>Выстраивание партнерских отношений с органами местной власти, выстраивание коммуникаций с гражданским сообществом через электронные средства связи</t>
  </si>
  <si>
    <t xml:space="preserve">Создание Единой Интерактивной Прогнозной Карты актуальных региональных проблем “Экспертный Монитор” </t>
  </si>
  <si>
    <t>Создание   Региональных Интерактивных Карт “Региональный Экспертный Монитор»</t>
  </si>
  <si>
    <t xml:space="preserve">1) Мероприятие - Создание  и ведение постоянно действующего экспертного клуба </t>
  </si>
  <si>
    <t>2) Меропритие - Создание сайта  и ютуб канала для работы экспертного клуба и ведения экспертных дискуссий, сессий;</t>
  </si>
  <si>
    <t xml:space="preserve"> Создание сайта</t>
  </si>
  <si>
    <t xml:space="preserve">Создание Facebook и Youtube </t>
  </si>
  <si>
    <t xml:space="preserve">Подготовка рекомендаций и инструкций для организации работы сети 17-ти Региональных экспертных площадок «Өңірлік Ақылдасу Алаңы» </t>
  </si>
  <si>
    <t>Подготовка итоговой информации по реализации проекта</t>
  </si>
  <si>
    <t>Создание экспертного телеграм, инстаграм канала</t>
  </si>
  <si>
    <t>3)Мероприятие: Организация обучающих мероприятий для региональных молодых экспертов;</t>
  </si>
  <si>
    <t xml:space="preserve">Проведение социологических  опросов </t>
  </si>
  <si>
    <t>Организация виртуального модерирование поступающих вопросов, комментариев и обращений зрителей</t>
  </si>
  <si>
    <t xml:space="preserve">Услуги создания итогового видеоролика при завершении проекта (не менее 20 минут). </t>
  </si>
  <si>
    <t>Услуги таргетинга - продвижение сайта, канала, мероприятий, публикаций</t>
  </si>
  <si>
    <t>организация и проведения обучающих тренингов:</t>
  </si>
  <si>
    <t>Проведение мероприятий для организации экспертного клуба при вузе в регионах Казахстана с руководителем проекта:</t>
  </si>
  <si>
    <t xml:space="preserve">Анонсирование новостей и мероприятий </t>
  </si>
  <si>
    <t>Организация и проведение конкурса :</t>
  </si>
  <si>
    <t xml:space="preserve">Услуги по подготовке доклада "Экспертный Монитор" не менее 20 страниц (формат А4). </t>
  </si>
  <si>
    <t>4) Мероприятие - Создание в региональных вузах экспертного клуба и проведение еженедельных заседаний;</t>
  </si>
  <si>
    <t>6) Мероприятие:  Проведение республиканского конкурса среди экспертов и торжественное награждение</t>
  </si>
  <si>
    <t>Изготовление значков на заказ (10шт номинантам, 5 экспертам)</t>
  </si>
  <si>
    <t>5) расходные материалы, приобретение товаров, необходимых для обслуживания и содержания основных средств и другие запасы, в том числе:</t>
  </si>
  <si>
    <t>7) прочие расходы, в том числе:</t>
  </si>
  <si>
    <t>Расходы на оплату услуг связи</t>
  </si>
  <si>
    <t>Расходы на служебные командировки (Уральск, Алматы, Кокшетау, Кызылорда, Талдыкорган, Усть-каменогорск, Семей, Караганда, Павлодар), в том числе:</t>
  </si>
  <si>
    <t xml:space="preserve">Наградная атребутика </t>
  </si>
  <si>
    <t>Расходы на оплату аренды за помещения (включая коммунальные услуги и (или) эксплуатационные расходы) (37,5 кв.м)</t>
  </si>
  <si>
    <t>СОГЛАСОВАНО</t>
  </si>
  <si>
    <t>Грантодатель:</t>
  </si>
  <si>
    <t xml:space="preserve">НАО «Центр поддержки гражданских инициатив» </t>
  </si>
  <si>
    <t>И.О. Председателя Правления</t>
  </si>
  <si>
    <t>______________________Құрман Ғ.П</t>
  </si>
  <si>
    <t>Заместитель Председателя Правления</t>
  </si>
  <si>
    <t>______________________ Бисембиев Ж.О.</t>
  </si>
  <si>
    <t>Главный менеджер Департаментата управления проектами</t>
  </si>
  <si>
    <t>______________________ Рыспаева Д.М.</t>
  </si>
  <si>
    <t>Приложение № 2 
к Договору о предоставлении гранта 
от «31»  марта  2022  года №  49</t>
  </si>
  <si>
    <t>5) Мероприятие: Проведение республиканского офлайн/онлайн форума организация и проведение:</t>
  </si>
  <si>
    <t>Сертификаты, призы, реквизиты  (1 место -1,  2 место - 2,  3 место -3,    4 номинации-4)</t>
  </si>
  <si>
    <t>Грантополучатель: 
Руководитель  проекта:  Абзалова Г.Г.      ________________
                                                                                         (подпись, МП)</t>
  </si>
  <si>
    <r>
      <rPr>
        <b/>
        <sz val="12"/>
        <color theme="1"/>
        <rFont val="Times New Roman"/>
        <family val="1"/>
        <charset val="204"/>
      </rPr>
      <t>Смета расходов по реализации социального проекта и (или) социальной программы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Грантополучатель:  ОФ "Национальный фонд социального развития "Серпін"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Тема гранта: </t>
    </r>
    <r>
      <rPr>
        <sz val="12"/>
        <color theme="1"/>
        <rFont val="Times New Roman"/>
        <family val="1"/>
        <charset val="204"/>
      </rPr>
      <t xml:space="preserve">Создание экспертной площадки и повышение активности региональных экспертных сообществ 
</t>
    </r>
    <r>
      <rPr>
        <b/>
        <sz val="12"/>
        <color theme="1"/>
        <rFont val="Times New Roman"/>
        <family val="1"/>
        <charset val="204"/>
      </rPr>
      <t>Период реализации гранта:</t>
    </r>
    <r>
      <rPr>
        <sz val="12"/>
        <color theme="1"/>
        <rFont val="Times New Roman"/>
        <family val="1"/>
        <charset val="204"/>
      </rPr>
      <t xml:space="preserve"> апрель-ноябрь 2022 года
</t>
    </r>
    <r>
      <rPr>
        <b/>
        <sz val="12"/>
        <color theme="1"/>
        <rFont val="Times New Roman"/>
        <family val="1"/>
        <charset val="204"/>
      </rPr>
      <t xml:space="preserve">Размер гранта: </t>
    </r>
    <r>
      <rPr>
        <sz val="12"/>
        <color theme="1"/>
        <rFont val="Times New Roman"/>
        <family val="1"/>
        <charset val="204"/>
      </rPr>
      <t xml:space="preserve">28 210 000 тенге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</si>
</sst>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₸_-;\-* #,##0.00\ _₸_-;_-* &quot;-&quot;??\ _₸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6404A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6404A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Font="1"/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42" applyFont="1" applyBorder="1" applyAlignment="1">
      <alignment horizontal="center" vertical="center" wrapText="1"/>
    </xf>
    <xf numFmtId="164" fontId="18" fillId="0" borderId="10" xfId="42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18" fillId="0" borderId="0" xfId="0" applyFont="1" applyFill="1"/>
    <xf numFmtId="0" fontId="19" fillId="0" borderId="10" xfId="0" applyFont="1" applyFill="1" applyBorder="1" applyAlignment="1">
      <alignment horizontal="center" vertical="center" wrapText="1"/>
    </xf>
    <xf numFmtId="164" fontId="19" fillId="0" borderId="10" xfId="42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top" wrapText="1"/>
    </xf>
    <xf numFmtId="0" fontId="18" fillId="33" borderId="0" xfId="0" applyFont="1" applyFill="1"/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 wrapText="1"/>
    </xf>
    <xf numFmtId="164" fontId="19" fillId="33" borderId="10" xfId="42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33" borderId="0" xfId="0" applyFont="1" applyFill="1"/>
    <xf numFmtId="0" fontId="0" fillId="0" borderId="0" xfId="0" applyFont="1" applyFill="1"/>
    <xf numFmtId="164" fontId="18" fillId="0" borderId="10" xfId="42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164" fontId="19" fillId="0" borderId="10" xfId="42" applyFont="1" applyBorder="1" applyAlignment="1">
      <alignment horizontal="center" vertical="center" wrapText="1"/>
    </xf>
    <xf numFmtId="0" fontId="16" fillId="0" borderId="0" xfId="0" applyFont="1" applyFill="1"/>
    <xf numFmtId="0" fontId="24" fillId="0" borderId="0" xfId="0" applyFont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8" fillId="33" borderId="0" xfId="0" applyFont="1" applyFill="1" applyAlignment="1">
      <alignment vertical="top"/>
    </xf>
    <xf numFmtId="3" fontId="23" fillId="0" borderId="0" xfId="0" applyNumberFormat="1" applyFont="1" applyAlignment="1">
      <alignment horizontal="center" wrapText="1"/>
    </xf>
    <xf numFmtId="0" fontId="25" fillId="33" borderId="11" xfId="0" applyFont="1" applyFill="1" applyBorder="1" applyAlignment="1">
      <alignment horizontal="center" vertical="center" wrapText="1"/>
    </xf>
    <xf numFmtId="164" fontId="19" fillId="0" borderId="12" xfId="42" applyFont="1" applyBorder="1" applyAlignment="1">
      <alignment horizontal="center" vertical="center" wrapText="1"/>
    </xf>
    <xf numFmtId="164" fontId="19" fillId="33" borderId="16" xfId="42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vertical="top" wrapText="1"/>
    </xf>
    <xf numFmtId="0" fontId="19" fillId="33" borderId="19" xfId="0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0" borderId="18" xfId="0" applyFont="1" applyFill="1" applyBorder="1"/>
    <xf numFmtId="0" fontId="19" fillId="33" borderId="18" xfId="0" applyFont="1" applyFill="1" applyBorder="1"/>
    <xf numFmtId="0" fontId="19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164" fontId="18" fillId="0" borderId="11" xfId="42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vertical="top" wrapText="1"/>
    </xf>
    <xf numFmtId="0" fontId="18" fillId="0" borderId="22" xfId="0" applyFont="1" applyBorder="1" applyAlignment="1">
      <alignment horizontal="center" vertical="center" wrapText="1"/>
    </xf>
    <xf numFmtId="164" fontId="19" fillId="0" borderId="22" xfId="42" applyFont="1" applyBorder="1" applyAlignment="1">
      <alignment horizontal="center" vertical="center" wrapText="1"/>
    </xf>
    <xf numFmtId="0" fontId="18" fillId="0" borderId="23" xfId="0" applyFont="1" applyFill="1" applyBorder="1"/>
    <xf numFmtId="0" fontId="18" fillId="0" borderId="23" xfId="0" applyFont="1" applyBorder="1"/>
    <xf numFmtId="0" fontId="18" fillId="0" borderId="24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18" fillId="0" borderId="0" xfId="0" applyFont="1" applyBorder="1"/>
    <xf numFmtId="0" fontId="19" fillId="0" borderId="24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22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164" fontId="19" fillId="0" borderId="26" xfId="42" applyFont="1" applyBorder="1" applyAlignment="1">
      <alignment horizontal="center" vertical="center" wrapText="1"/>
    </xf>
    <xf numFmtId="0" fontId="18" fillId="0" borderId="27" xfId="0" applyFont="1" applyFill="1" applyBorder="1"/>
    <xf numFmtId="0" fontId="18" fillId="0" borderId="27" xfId="0" applyFont="1" applyBorder="1"/>
    <xf numFmtId="0" fontId="19" fillId="33" borderId="11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vertical="top" wrapText="1"/>
    </xf>
    <xf numFmtId="0" fontId="18" fillId="0" borderId="12" xfId="0" applyNumberFormat="1" applyFont="1" applyBorder="1" applyAlignment="1">
      <alignment horizontal="center" vertical="center" wrapText="1"/>
    </xf>
    <xf numFmtId="164" fontId="18" fillId="0" borderId="12" xfId="42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wrapText="1"/>
    </xf>
    <xf numFmtId="0" fontId="19" fillId="0" borderId="19" xfId="0" applyFont="1" applyFill="1" applyBorder="1" applyAlignment="1">
      <alignment horizontal="center" vertical="center" wrapText="1"/>
    </xf>
    <xf numFmtId="164" fontId="19" fillId="0" borderId="19" xfId="42" applyFont="1" applyFill="1" applyBorder="1" applyAlignment="1">
      <alignment horizontal="left" vertical="center" wrapText="1" indent="1"/>
    </xf>
    <xf numFmtId="0" fontId="18" fillId="0" borderId="18" xfId="0" applyFont="1" applyFill="1" applyBorder="1"/>
    <xf numFmtId="164" fontId="25" fillId="33" borderId="11" xfId="42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vertical="top" wrapText="1"/>
    </xf>
    <xf numFmtId="0" fontId="19" fillId="34" borderId="17" xfId="0" applyFont="1" applyFill="1" applyBorder="1" applyAlignment="1">
      <alignment horizontal="center" vertical="top" wrapText="1"/>
    </xf>
    <xf numFmtId="0" fontId="19" fillId="34" borderId="19" xfId="0" applyFont="1" applyFill="1" applyBorder="1" applyAlignment="1">
      <alignment vertical="top" wrapText="1"/>
    </xf>
    <xf numFmtId="0" fontId="19" fillId="34" borderId="19" xfId="0" applyFont="1" applyFill="1" applyBorder="1" applyAlignment="1">
      <alignment horizontal="center" vertical="center" wrapText="1"/>
    </xf>
    <xf numFmtId="164" fontId="19" fillId="34" borderId="19" xfId="42" applyFont="1" applyFill="1" applyBorder="1" applyAlignment="1">
      <alignment horizontal="left" vertical="center" wrapText="1" indent="1"/>
    </xf>
    <xf numFmtId="0" fontId="18" fillId="34" borderId="18" xfId="0" applyFont="1" applyFill="1" applyBorder="1"/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center" wrapText="1"/>
    </xf>
    <xf numFmtId="164" fontId="19" fillId="34" borderId="10" xfId="42" applyFont="1" applyFill="1" applyBorder="1" applyAlignment="1">
      <alignment horizontal="center" vertical="center" wrapText="1"/>
    </xf>
    <xf numFmtId="0" fontId="18" fillId="34" borderId="0" xfId="0" applyFont="1" applyFill="1"/>
    <xf numFmtId="0" fontId="21" fillId="0" borderId="11" xfId="0" applyFont="1" applyBorder="1" applyAlignment="1">
      <alignment vertical="top" wrapText="1"/>
    </xf>
    <xf numFmtId="0" fontId="18" fillId="0" borderId="11" xfId="0" applyFont="1" applyFill="1" applyBorder="1" applyAlignment="1">
      <alignment horizontal="center" vertical="center" wrapText="1"/>
    </xf>
    <xf numFmtId="164" fontId="18" fillId="0" borderId="11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18" fillId="0" borderId="12" xfId="0" applyFont="1" applyFill="1" applyBorder="1" applyAlignment="1">
      <alignment horizontal="center" vertical="center" wrapText="1"/>
    </xf>
    <xf numFmtId="164" fontId="18" fillId="0" borderId="12" xfId="42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top" wrapText="1"/>
    </xf>
    <xf numFmtId="0" fontId="18" fillId="0" borderId="19" xfId="0" applyFont="1" applyFill="1" applyBorder="1" applyAlignment="1">
      <alignment horizontal="center" vertical="center" wrapText="1"/>
    </xf>
    <xf numFmtId="164" fontId="19" fillId="0" borderId="19" xfId="42" applyFont="1" applyFill="1" applyBorder="1" applyAlignment="1">
      <alignment horizontal="center" vertical="center" wrapText="1"/>
    </xf>
    <xf numFmtId="0" fontId="18" fillId="0" borderId="18" xfId="0" applyFont="1" applyBorder="1"/>
    <xf numFmtId="0" fontId="19" fillId="34" borderId="10" xfId="0" applyFont="1" applyFill="1" applyBorder="1" applyAlignment="1">
      <alignment vertical="top" wrapText="1"/>
    </xf>
    <xf numFmtId="3" fontId="18" fillId="34" borderId="0" xfId="0" applyNumberFormat="1" applyFont="1" applyFill="1"/>
    <xf numFmtId="0" fontId="19" fillId="0" borderId="12" xfId="0" applyFont="1" applyFill="1" applyBorder="1" applyAlignment="1">
      <alignment horizontal="center" vertical="center" wrapText="1"/>
    </xf>
    <xf numFmtId="164" fontId="19" fillId="0" borderId="12" xfId="42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top" wrapText="1"/>
    </xf>
    <xf numFmtId="0" fontId="19" fillId="0" borderId="18" xfId="0" applyFont="1" applyBorder="1"/>
    <xf numFmtId="0" fontId="16" fillId="0" borderId="18" xfId="0" applyFont="1" applyBorder="1"/>
    <xf numFmtId="0" fontId="19" fillId="0" borderId="12" xfId="0" applyFont="1" applyFill="1" applyBorder="1" applyAlignment="1">
      <alignment vertical="top" wrapText="1"/>
    </xf>
    <xf numFmtId="164" fontId="19" fillId="33" borderId="19" xfId="42" applyFont="1" applyFill="1" applyBorder="1" applyAlignment="1">
      <alignment horizontal="center" vertical="center" wrapText="1"/>
    </xf>
    <xf numFmtId="0" fontId="16" fillId="33" borderId="18" xfId="0" applyFont="1" applyFill="1" applyBorder="1"/>
    <xf numFmtId="164" fontId="19" fillId="33" borderId="11" xfId="42" applyFont="1" applyFill="1" applyBorder="1" applyAlignment="1">
      <alignment horizontal="center" vertical="center" wrapText="1"/>
    </xf>
    <xf numFmtId="0" fontId="16" fillId="33" borderId="0" xfId="0" applyFont="1" applyFill="1"/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horizontal="center" vertical="center" wrapText="1"/>
    </xf>
    <xf numFmtId="164" fontId="19" fillId="35" borderId="10" xfId="42" applyFont="1" applyFill="1" applyBorder="1" applyAlignment="1">
      <alignment horizontal="center" vertical="center" wrapText="1"/>
    </xf>
    <xf numFmtId="0" fontId="18" fillId="35" borderId="0" xfId="0" applyFont="1" applyFill="1"/>
    <xf numFmtId="0" fontId="0" fillId="35" borderId="0" xfId="0" applyFont="1" applyFill="1"/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top" wrapText="1"/>
    </xf>
    <xf numFmtId="0" fontId="19" fillId="35" borderId="0" xfId="0" applyFont="1" applyFill="1"/>
    <xf numFmtId="3" fontId="19" fillId="35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28" fillId="36" borderId="10" xfId="0" applyFont="1" applyFill="1" applyBorder="1" applyAlignment="1">
      <alignment vertical="top" wrapText="1"/>
    </xf>
    <xf numFmtId="0" fontId="28" fillId="36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30" fillId="36" borderId="10" xfId="0" applyFont="1" applyFill="1" applyBorder="1" applyAlignment="1">
      <alignment vertical="top" wrapText="1"/>
    </xf>
    <xf numFmtId="0" fontId="30" fillId="3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18" fillId="0" borderId="10" xfId="0" applyFont="1" applyFill="1" applyBorder="1"/>
    <xf numFmtId="0" fontId="18" fillId="33" borderId="10" xfId="0" applyFont="1" applyFill="1" applyBorder="1" applyAlignment="1">
      <alignment horizontal="center" vertical="center"/>
    </xf>
    <xf numFmtId="164" fontId="28" fillId="36" borderId="10" xfId="42" applyFont="1" applyFill="1" applyBorder="1" applyAlignment="1">
      <alignment horizontal="center" vertical="center" wrapText="1"/>
    </xf>
    <xf numFmtId="0" fontId="0" fillId="0" borderId="10" xfId="0" applyFont="1" applyBorder="1"/>
    <xf numFmtId="0" fontId="28" fillId="38" borderId="10" xfId="0" applyFont="1" applyFill="1" applyBorder="1" applyAlignment="1">
      <alignment horizontal="center" vertical="top" wrapText="1"/>
    </xf>
    <xf numFmtId="0" fontId="28" fillId="38" borderId="10" xfId="0" applyFont="1" applyFill="1" applyBorder="1" applyAlignment="1">
      <alignment vertical="top" wrapText="1"/>
    </xf>
    <xf numFmtId="0" fontId="28" fillId="38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/>
    <xf numFmtId="164" fontId="30" fillId="0" borderId="10" xfId="42" applyFont="1" applyBorder="1" applyAlignment="1">
      <alignment horizontal="center" vertical="center" wrapText="1"/>
    </xf>
    <xf numFmtId="0" fontId="18" fillId="0" borderId="10" xfId="0" applyFont="1" applyBorder="1"/>
    <xf numFmtId="0" fontId="30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wrapText="1"/>
    </xf>
    <xf numFmtId="0" fontId="28" fillId="36" borderId="10" xfId="0" applyFont="1" applyFill="1" applyBorder="1" applyAlignment="1">
      <alignment horizontal="center" vertical="top" wrapText="1"/>
    </xf>
    <xf numFmtId="0" fontId="19" fillId="0" borderId="10" xfId="0" applyFont="1" applyFill="1" applyBorder="1"/>
    <xf numFmtId="0" fontId="19" fillId="37" borderId="10" xfId="0" applyFont="1" applyFill="1" applyBorder="1"/>
    <xf numFmtId="0" fontId="31" fillId="36" borderId="10" xfId="0" applyFont="1" applyFill="1" applyBorder="1" applyAlignment="1">
      <alignment horizontal="center" vertical="center"/>
    </xf>
    <xf numFmtId="0" fontId="18" fillId="37" borderId="10" xfId="0" applyFont="1" applyFill="1" applyBorder="1"/>
    <xf numFmtId="0" fontId="30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3" fontId="30" fillId="36" borderId="10" xfId="0" applyNumberFormat="1" applyFont="1" applyFill="1" applyBorder="1" applyAlignment="1">
      <alignment horizontal="center" vertical="center" wrapText="1"/>
    </xf>
    <xf numFmtId="164" fontId="30" fillId="36" borderId="10" xfId="42" applyFont="1" applyFill="1" applyBorder="1" applyAlignment="1">
      <alignment horizontal="center" vertical="center" wrapText="1"/>
    </xf>
    <xf numFmtId="0" fontId="18" fillId="34" borderId="10" xfId="0" applyFont="1" applyFill="1" applyBorder="1"/>
    <xf numFmtId="164" fontId="30" fillId="0" borderId="10" xfId="42" applyFont="1" applyFill="1" applyBorder="1" applyAlignment="1">
      <alignment horizontal="center" vertical="center" wrapText="1"/>
    </xf>
    <xf numFmtId="0" fontId="19" fillId="0" borderId="10" xfId="0" applyFont="1" applyBorder="1"/>
    <xf numFmtId="0" fontId="32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/>
    <xf numFmtId="0" fontId="0" fillId="0" borderId="10" xfId="0" applyFont="1" applyFill="1" applyBorder="1"/>
    <xf numFmtId="0" fontId="16" fillId="0" borderId="10" xfId="0" applyFont="1" applyFill="1" applyBorder="1"/>
    <xf numFmtId="0" fontId="18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0" xfId="0" applyFont="1" applyBorder="1"/>
    <xf numFmtId="3" fontId="18" fillId="0" borderId="10" xfId="0" applyNumberFormat="1" applyFont="1" applyFill="1" applyBorder="1"/>
    <xf numFmtId="0" fontId="18" fillId="0" borderId="10" xfId="0" applyFont="1" applyBorder="1" applyAlignment="1">
      <alignment vertical="top"/>
    </xf>
    <xf numFmtId="3" fontId="18" fillId="0" borderId="10" xfId="0" applyNumberFormat="1" applyFont="1" applyFill="1" applyBorder="1" applyAlignment="1">
      <alignment horizontal="left"/>
    </xf>
    <xf numFmtId="0" fontId="19" fillId="36" borderId="10" xfId="0" applyFont="1" applyFill="1" applyBorder="1"/>
    <xf numFmtId="0" fontId="22" fillId="38" borderId="10" xfId="0" applyFont="1" applyFill="1" applyBorder="1" applyAlignment="1">
      <alignment vertical="top" wrapText="1"/>
    </xf>
    <xf numFmtId="3" fontId="28" fillId="38" borderId="10" xfId="0" applyNumberFormat="1" applyFont="1" applyFill="1" applyBorder="1" applyAlignment="1">
      <alignment horizontal="center" vertical="center" wrapText="1"/>
    </xf>
    <xf numFmtId="164" fontId="28" fillId="38" borderId="10" xfId="42" applyFont="1" applyFill="1" applyBorder="1" applyAlignment="1">
      <alignment horizontal="center" vertical="center" wrapText="1"/>
    </xf>
    <xf numFmtId="0" fontId="19" fillId="38" borderId="10" xfId="0" applyFont="1" applyFill="1" applyBorder="1"/>
    <xf numFmtId="0" fontId="22" fillId="38" borderId="10" xfId="0" applyFont="1" applyFill="1" applyBorder="1" applyAlignment="1">
      <alignment wrapText="1"/>
    </xf>
    <xf numFmtId="0" fontId="30" fillId="38" borderId="10" xfId="0" applyFont="1" applyFill="1" applyBorder="1" applyAlignment="1">
      <alignment horizontal="center" vertical="center" wrapText="1"/>
    </xf>
    <xf numFmtId="3" fontId="30" fillId="38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/>
    <xf numFmtId="0" fontId="30" fillId="38" borderId="10" xfId="0" applyFont="1" applyFill="1" applyBorder="1" applyAlignment="1">
      <alignment vertical="top" wrapText="1"/>
    </xf>
    <xf numFmtId="3" fontId="18" fillId="38" borderId="10" xfId="0" applyNumberFormat="1" applyFont="1" applyFill="1" applyBorder="1"/>
    <xf numFmtId="0" fontId="33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/>
    <xf numFmtId="0" fontId="30" fillId="38" borderId="10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5" xfId="0" applyFont="1" applyFill="1" applyBorder="1"/>
    <xf numFmtId="0" fontId="18" fillId="0" borderId="15" xfId="0" applyFont="1" applyBorder="1"/>
    <xf numFmtId="0" fontId="28" fillId="0" borderId="0" xfId="0" applyFont="1" applyBorder="1" applyAlignment="1">
      <alignment horizontal="left" vertic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34" fillId="36" borderId="0" xfId="0" applyFont="1" applyFill="1" applyBorder="1" applyAlignment="1">
      <alignment vertical="center"/>
    </xf>
    <xf numFmtId="0" fontId="34" fillId="36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30" xfId="0" applyFont="1" applyBorder="1"/>
    <xf numFmtId="0" fontId="18" fillId="0" borderId="29" xfId="0" applyFont="1" applyBorder="1"/>
    <xf numFmtId="0" fontId="18" fillId="0" borderId="3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2" fontId="28" fillId="38" borderId="10" xfId="0" applyNumberFormat="1" applyFont="1" applyFill="1" applyBorder="1" applyAlignment="1">
      <alignment horizontal="center" vertical="center" wrapText="1"/>
    </xf>
    <xf numFmtId="4" fontId="28" fillId="38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/>
    </xf>
    <xf numFmtId="0" fontId="28" fillId="36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right" vertical="top" wrapText="1"/>
    </xf>
    <xf numFmtId="0" fontId="28" fillId="0" borderId="11" xfId="0" applyFont="1" applyBorder="1" applyAlignment="1">
      <alignment horizontal="right" vertical="top" wrapText="1"/>
    </xf>
    <xf numFmtId="0" fontId="30" fillId="0" borderId="12" xfId="0" applyFont="1" applyBorder="1" applyAlignment="1">
      <alignment horizontal="left" vertical="top" wrapText="1"/>
    </xf>
    <xf numFmtId="164" fontId="28" fillId="36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164" fontId="25" fillId="33" borderId="13" xfId="42" applyFont="1" applyFill="1" applyBorder="1" applyAlignment="1">
      <alignment horizontal="center" vertical="top" wrapText="1"/>
    </xf>
    <xf numFmtId="164" fontId="25" fillId="33" borderId="14" xfId="42" applyFont="1" applyFill="1" applyBorder="1" applyAlignment="1">
      <alignment horizontal="center" vertical="top" wrapText="1"/>
    </xf>
    <xf numFmtId="164" fontId="25" fillId="33" borderId="15" xfId="42" applyFont="1" applyFill="1" applyBorder="1" applyAlignment="1">
      <alignment horizontal="center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59"/>
  <sheetViews>
    <sheetView tabSelected="1" view="pageBreakPreview" topLeftCell="A31" zoomScale="80" zoomScaleNormal="100" zoomScaleSheetLayoutView="80" workbookViewId="0">
      <selection activeCell="D6" sqref="D6"/>
    </sheetView>
  </sheetViews>
  <sheetFormatPr defaultColWidth="9.140625" defaultRowHeight="15" x14ac:dyDescent="0.25"/>
  <cols>
    <col min="1" max="1" width="5.140625" style="7" customWidth="1"/>
    <col min="2" max="2" width="43.85546875" style="9" customWidth="1"/>
    <col min="3" max="4" width="7.7109375" style="5" customWidth="1"/>
    <col min="5" max="8" width="15.7109375" style="5" customWidth="1"/>
    <col min="9" max="9" width="21.140625" style="5" customWidth="1"/>
    <col min="10" max="10" width="176" style="171" customWidth="1"/>
    <col min="11" max="12" width="9.140625" style="171"/>
    <col min="13" max="16384" width="9.140625" style="165"/>
  </cols>
  <sheetData>
    <row r="1" spans="1:37" ht="45.75" customHeight="1" x14ac:dyDescent="0.25">
      <c r="A1" s="235"/>
      <c r="B1" s="235"/>
      <c r="C1" s="228"/>
      <c r="D1" s="228"/>
      <c r="E1" s="228"/>
      <c r="F1" s="236" t="s">
        <v>141</v>
      </c>
      <c r="G1" s="237"/>
      <c r="H1" s="237"/>
      <c r="I1" s="237"/>
      <c r="J1" s="232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</row>
    <row r="2" spans="1:37" ht="97.5" customHeight="1" x14ac:dyDescent="0.25">
      <c r="A2" s="238" t="s">
        <v>145</v>
      </c>
      <c r="B2" s="238"/>
      <c r="C2" s="238"/>
      <c r="D2" s="238"/>
      <c r="E2" s="238"/>
      <c r="F2" s="238"/>
      <c r="G2" s="238"/>
      <c r="H2" s="238"/>
      <c r="I2" s="238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3" spans="1:37" s="163" customFormat="1" ht="15.75" customHeight="1" x14ac:dyDescent="0.25">
      <c r="A3" s="234" t="s">
        <v>0</v>
      </c>
      <c r="B3" s="234" t="s">
        <v>1</v>
      </c>
      <c r="C3" s="234" t="s">
        <v>64</v>
      </c>
      <c r="D3" s="234" t="s">
        <v>82</v>
      </c>
      <c r="E3" s="234" t="s">
        <v>2</v>
      </c>
      <c r="F3" s="234" t="s">
        <v>3</v>
      </c>
      <c r="G3" s="239" t="s">
        <v>15</v>
      </c>
      <c r="H3" s="239"/>
      <c r="I3" s="239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</row>
    <row r="4" spans="1:37" s="163" customFormat="1" ht="63" customHeight="1" x14ac:dyDescent="0.25">
      <c r="A4" s="234"/>
      <c r="B4" s="234"/>
      <c r="C4" s="234"/>
      <c r="D4" s="234"/>
      <c r="E4" s="234"/>
      <c r="F4" s="234"/>
      <c r="G4" s="156" t="s">
        <v>16</v>
      </c>
      <c r="H4" s="156" t="s">
        <v>17</v>
      </c>
      <c r="I4" s="164" t="s">
        <v>18</v>
      </c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</row>
    <row r="5" spans="1:37" s="169" customFormat="1" ht="15.75" x14ac:dyDescent="0.25">
      <c r="A5" s="166">
        <v>1</v>
      </c>
      <c r="B5" s="167" t="s">
        <v>4</v>
      </c>
      <c r="C5" s="168"/>
      <c r="D5" s="168"/>
      <c r="E5" s="168"/>
      <c r="F5" s="168">
        <f>F6+F11+F12+F13+F14+F16</f>
        <v>6668952</v>
      </c>
      <c r="G5" s="168"/>
      <c r="H5" s="168"/>
      <c r="I5" s="168">
        <f>I6+I11+I12+I13+I14+I16</f>
        <v>6668952</v>
      </c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</row>
    <row r="6" spans="1:37" s="162" customFormat="1" ht="18" customHeight="1" x14ac:dyDescent="0.25">
      <c r="A6" s="157"/>
      <c r="B6" s="161" t="s">
        <v>32</v>
      </c>
      <c r="C6" s="153"/>
      <c r="D6" s="153"/>
      <c r="E6" s="153"/>
      <c r="F6" s="153">
        <f>SUM(F7:F10)</f>
        <v>4160000</v>
      </c>
      <c r="G6" s="153"/>
      <c r="H6" s="153"/>
      <c r="I6" s="153">
        <f>SUM(I7:I10)</f>
        <v>4160000</v>
      </c>
    </row>
    <row r="7" spans="1:37" s="171" customFormat="1" ht="18" customHeight="1" x14ac:dyDescent="0.25">
      <c r="A7" s="157"/>
      <c r="B7" s="148" t="s">
        <v>67</v>
      </c>
      <c r="C7" s="143" t="s">
        <v>19</v>
      </c>
      <c r="D7" s="143">
        <v>8</v>
      </c>
      <c r="E7" s="144">
        <f>250000</f>
        <v>250000</v>
      </c>
      <c r="F7" s="144">
        <f>E7*D7</f>
        <v>2000000</v>
      </c>
      <c r="G7" s="143"/>
      <c r="H7" s="143"/>
      <c r="I7" s="170">
        <f>D7*250000</f>
        <v>2000000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</row>
    <row r="8" spans="1:37" s="171" customFormat="1" ht="18" customHeight="1" x14ac:dyDescent="0.25">
      <c r="A8" s="172"/>
      <c r="B8" s="142" t="s">
        <v>79</v>
      </c>
      <c r="C8" s="143" t="s">
        <v>19</v>
      </c>
      <c r="D8" s="143">
        <v>8</v>
      </c>
      <c r="E8" s="144">
        <v>75000</v>
      </c>
      <c r="F8" s="143">
        <f t="shared" ref="F8:F13" si="0">D8*E8</f>
        <v>600000</v>
      </c>
      <c r="G8" s="143"/>
      <c r="H8" s="143"/>
      <c r="I8" s="170">
        <f t="shared" ref="I8:I13" si="1">F8</f>
        <v>600000</v>
      </c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</row>
    <row r="9" spans="1:37" s="171" customFormat="1" ht="18" customHeight="1" x14ac:dyDescent="0.25">
      <c r="A9" s="172"/>
      <c r="B9" s="142" t="s">
        <v>68</v>
      </c>
      <c r="C9" s="143" t="s">
        <v>19</v>
      </c>
      <c r="D9" s="143">
        <v>8</v>
      </c>
      <c r="E9" s="173">
        <v>65000</v>
      </c>
      <c r="F9" s="143">
        <f>D9*E9</f>
        <v>520000</v>
      </c>
      <c r="G9" s="143"/>
      <c r="H9" s="143"/>
      <c r="I9" s="170">
        <f t="shared" si="1"/>
        <v>520000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</row>
    <row r="10" spans="1:37" s="171" customFormat="1" ht="18" customHeight="1" x14ac:dyDescent="0.25">
      <c r="A10" s="172"/>
      <c r="B10" s="142" t="s">
        <v>66</v>
      </c>
      <c r="C10" s="143" t="s">
        <v>19</v>
      </c>
      <c r="D10" s="143">
        <v>8</v>
      </c>
      <c r="E10" s="143">
        <v>130000</v>
      </c>
      <c r="F10" s="143">
        <f t="shared" si="0"/>
        <v>1040000</v>
      </c>
      <c r="G10" s="143"/>
      <c r="H10" s="143"/>
      <c r="I10" s="170">
        <f t="shared" si="1"/>
        <v>1040000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</row>
    <row r="11" spans="1:37" s="176" customFormat="1" ht="18" customHeight="1" x14ac:dyDescent="0.2">
      <c r="A11" s="174"/>
      <c r="B11" s="155" t="s">
        <v>34</v>
      </c>
      <c r="C11" s="156" t="s">
        <v>19</v>
      </c>
      <c r="D11" s="156">
        <v>8</v>
      </c>
      <c r="E11" s="156">
        <f>43472</f>
        <v>43472</v>
      </c>
      <c r="F11" s="156">
        <f t="shared" si="0"/>
        <v>347776</v>
      </c>
      <c r="G11" s="156"/>
      <c r="H11" s="156"/>
      <c r="I11" s="164">
        <f>D11*43472</f>
        <v>347776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</row>
    <row r="12" spans="1:37" s="176" customFormat="1" ht="18" customHeight="1" x14ac:dyDescent="0.2">
      <c r="A12" s="174"/>
      <c r="B12" s="155" t="s">
        <v>35</v>
      </c>
      <c r="C12" s="156" t="s">
        <v>19</v>
      </c>
      <c r="D12" s="156">
        <v>8</v>
      </c>
      <c r="E12" s="177">
        <f>15600</f>
        <v>15600</v>
      </c>
      <c r="F12" s="156">
        <f t="shared" si="0"/>
        <v>124800</v>
      </c>
      <c r="G12" s="156"/>
      <c r="H12" s="156"/>
      <c r="I12" s="164">
        <f>D12*15600</f>
        <v>124800</v>
      </c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s="178" customFormat="1" ht="18" customHeight="1" x14ac:dyDescent="0.25">
      <c r="A13" s="174"/>
      <c r="B13" s="155" t="s">
        <v>36</v>
      </c>
      <c r="C13" s="160" t="s">
        <v>19</v>
      </c>
      <c r="D13" s="160">
        <v>8</v>
      </c>
      <c r="E13" s="160">
        <v>1500</v>
      </c>
      <c r="F13" s="160">
        <f t="shared" si="0"/>
        <v>12000</v>
      </c>
      <c r="G13" s="160"/>
      <c r="H13" s="160"/>
      <c r="I13" s="164">
        <f t="shared" si="1"/>
        <v>12000</v>
      </c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</row>
    <row r="14" spans="1:37" s="201" customFormat="1" ht="68.25" customHeight="1" x14ac:dyDescent="0.2">
      <c r="A14" s="166"/>
      <c r="B14" s="198" t="s">
        <v>126</v>
      </c>
      <c r="C14" s="168"/>
      <c r="D14" s="168"/>
      <c r="E14" s="199"/>
      <c r="F14" s="168">
        <f>F17+F15</f>
        <v>75584</v>
      </c>
      <c r="G14" s="168"/>
      <c r="H14" s="168"/>
      <c r="I14" s="200">
        <f>I17+I15</f>
        <v>75584</v>
      </c>
    </row>
    <row r="15" spans="1:37" s="171" customFormat="1" ht="18" customHeight="1" x14ac:dyDescent="0.25">
      <c r="A15" s="179"/>
      <c r="B15" s="180" t="s">
        <v>20</v>
      </c>
      <c r="C15" s="160" t="s">
        <v>19</v>
      </c>
      <c r="D15" s="160">
        <v>8</v>
      </c>
      <c r="E15" s="181">
        <v>5848</v>
      </c>
      <c r="F15" s="160">
        <f>D15*E15</f>
        <v>46784</v>
      </c>
      <c r="G15" s="160"/>
      <c r="H15" s="160"/>
      <c r="I15" s="182">
        <f>F15</f>
        <v>46784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</row>
    <row r="16" spans="1:37" s="201" customFormat="1" ht="18" customHeight="1" x14ac:dyDescent="0.25">
      <c r="A16" s="166"/>
      <c r="B16" s="202" t="s">
        <v>127</v>
      </c>
      <c r="C16" s="168"/>
      <c r="D16" s="168"/>
      <c r="E16" s="199"/>
      <c r="F16" s="168">
        <f>SUM(F17:F19)</f>
        <v>1948792</v>
      </c>
      <c r="G16" s="168">
        <f>SUM(G17:G19)</f>
        <v>0</v>
      </c>
      <c r="H16" s="168">
        <f>SUM(H17:H19)</f>
        <v>0</v>
      </c>
      <c r="I16" s="168">
        <f>SUM(I17:I19)</f>
        <v>1948792</v>
      </c>
    </row>
    <row r="17" spans="1:37" s="176" customFormat="1" ht="18" customHeight="1" x14ac:dyDescent="0.2">
      <c r="A17" s="172"/>
      <c r="B17" s="47" t="s">
        <v>44</v>
      </c>
      <c r="C17" s="143" t="s">
        <v>19</v>
      </c>
      <c r="D17" s="143">
        <v>8</v>
      </c>
      <c r="E17" s="145">
        <v>3600</v>
      </c>
      <c r="F17" s="143">
        <f>D17*E17</f>
        <v>28800</v>
      </c>
      <c r="G17" s="143"/>
      <c r="H17" s="143"/>
      <c r="I17" s="170">
        <f>F17</f>
        <v>28800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</row>
    <row r="18" spans="1:37" s="176" customFormat="1" ht="18" customHeight="1" x14ac:dyDescent="0.2">
      <c r="A18" s="179"/>
      <c r="B18" s="159" t="s">
        <v>128</v>
      </c>
      <c r="C18" s="160" t="s">
        <v>19</v>
      </c>
      <c r="D18" s="160">
        <v>8</v>
      </c>
      <c r="E18" s="160">
        <v>69999</v>
      </c>
      <c r="F18" s="160">
        <f t="shared" ref="F18:F19" si="2">D18*E18</f>
        <v>559992</v>
      </c>
      <c r="G18" s="160"/>
      <c r="H18" s="160"/>
      <c r="I18" s="182">
        <f t="shared" ref="I18:I19" si="3">F18</f>
        <v>559992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</row>
    <row r="19" spans="1:37" s="176" customFormat="1" ht="53.25" customHeight="1" x14ac:dyDescent="0.2">
      <c r="A19" s="174"/>
      <c r="B19" s="159" t="s">
        <v>131</v>
      </c>
      <c r="C19" s="160" t="s">
        <v>19</v>
      </c>
      <c r="D19" s="160">
        <v>8</v>
      </c>
      <c r="E19" s="181">
        <v>170000</v>
      </c>
      <c r="F19" s="160">
        <f t="shared" si="2"/>
        <v>1360000</v>
      </c>
      <c r="G19" s="160"/>
      <c r="H19" s="160"/>
      <c r="I19" s="182">
        <f t="shared" si="3"/>
        <v>1360000</v>
      </c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  <row r="20" spans="1:37" s="169" customFormat="1" ht="18" customHeight="1" x14ac:dyDescent="0.25">
      <c r="A20" s="166">
        <v>2</v>
      </c>
      <c r="B20" s="198" t="s">
        <v>21</v>
      </c>
      <c r="C20" s="168"/>
      <c r="D20" s="168"/>
      <c r="E20" s="168"/>
      <c r="F20" s="168">
        <f>SUM(F21:F24)+F25</f>
        <v>2389001</v>
      </c>
      <c r="G20" s="168">
        <f>SUM(G21:G24)+G25</f>
        <v>0</v>
      </c>
      <c r="H20" s="168">
        <f>SUM(H21:H24)+H25</f>
        <v>0</v>
      </c>
      <c r="I20" s="168">
        <f>SUM(I21:I24)+I25</f>
        <v>2389001</v>
      </c>
    </row>
    <row r="21" spans="1:37" s="171" customFormat="1" ht="32.1" customHeight="1" x14ac:dyDescent="0.25">
      <c r="A21" s="157"/>
      <c r="B21" s="20" t="s">
        <v>71</v>
      </c>
      <c r="C21" s="146" t="s">
        <v>40</v>
      </c>
      <c r="D21" s="146">
        <v>2</v>
      </c>
      <c r="E21" s="147">
        <v>368000</v>
      </c>
      <c r="F21" s="146">
        <f>D21*E21</f>
        <v>736000</v>
      </c>
      <c r="G21" s="146"/>
      <c r="H21" s="146"/>
      <c r="I21" s="184">
        <f>F21</f>
        <v>736000</v>
      </c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</row>
    <row r="22" spans="1:37" s="171" customFormat="1" ht="18" customHeight="1" x14ac:dyDescent="0.25">
      <c r="A22" s="157"/>
      <c r="B22" s="20" t="s">
        <v>70</v>
      </c>
      <c r="C22" s="146" t="s">
        <v>40</v>
      </c>
      <c r="D22" s="146">
        <v>2</v>
      </c>
      <c r="E22" s="146">
        <v>305000</v>
      </c>
      <c r="F22" s="146">
        <f>D22*E22</f>
        <v>610000</v>
      </c>
      <c r="G22" s="146"/>
      <c r="H22" s="146"/>
      <c r="I22" s="184">
        <f>F22</f>
        <v>610000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</row>
    <row r="23" spans="1:37" s="171" customFormat="1" ht="18" customHeight="1" x14ac:dyDescent="0.25">
      <c r="A23" s="157"/>
      <c r="B23" s="20" t="s">
        <v>72</v>
      </c>
      <c r="C23" s="146" t="s">
        <v>40</v>
      </c>
      <c r="D23" s="146">
        <v>1</v>
      </c>
      <c r="E23" s="146">
        <v>88001</v>
      </c>
      <c r="F23" s="146">
        <f>D23*E23</f>
        <v>88001</v>
      </c>
      <c r="G23" s="146"/>
      <c r="H23" s="146"/>
      <c r="I23" s="184">
        <f>F23</f>
        <v>88001</v>
      </c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</row>
    <row r="24" spans="1:37" s="171" customFormat="1" ht="18" customHeight="1" x14ac:dyDescent="0.25">
      <c r="A24" s="157"/>
      <c r="B24" s="20" t="s">
        <v>73</v>
      </c>
      <c r="C24" s="146" t="s">
        <v>40</v>
      </c>
      <c r="D24" s="146">
        <v>1</v>
      </c>
      <c r="E24" s="146">
        <v>75000</v>
      </c>
      <c r="F24" s="146">
        <f>D24*E24</f>
        <v>75000</v>
      </c>
      <c r="G24" s="146"/>
      <c r="H24" s="146"/>
      <c r="I24" s="184">
        <f t="shared" ref="I24:I29" si="4">F24</f>
        <v>75000</v>
      </c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</row>
    <row r="25" spans="1:37" s="201" customFormat="1" ht="18" customHeight="1" x14ac:dyDescent="0.2">
      <c r="A25" s="166"/>
      <c r="B25" s="198" t="s">
        <v>74</v>
      </c>
      <c r="C25" s="168"/>
      <c r="D25" s="168"/>
      <c r="E25" s="168"/>
      <c r="F25" s="168">
        <f>SUM(F26:F30)</f>
        <v>880000</v>
      </c>
      <c r="G25" s="168">
        <f>SUM(G26:G30)</f>
        <v>0</v>
      </c>
      <c r="H25" s="168">
        <f>SUM(H26:H30)</f>
        <v>0</v>
      </c>
      <c r="I25" s="168">
        <f>SUM(I26:I30)</f>
        <v>880000</v>
      </c>
    </row>
    <row r="26" spans="1:37" s="185" customFormat="1" ht="18" customHeight="1" x14ac:dyDescent="0.2">
      <c r="A26" s="157"/>
      <c r="B26" s="20" t="s">
        <v>75</v>
      </c>
      <c r="C26" s="146" t="s">
        <v>40</v>
      </c>
      <c r="D26" s="146">
        <v>5</v>
      </c>
      <c r="E26" s="146">
        <v>58000</v>
      </c>
      <c r="F26" s="146">
        <f>D26*E26</f>
        <v>290000</v>
      </c>
      <c r="G26" s="146"/>
      <c r="H26" s="146"/>
      <c r="I26" s="184">
        <f>F26</f>
        <v>290000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</row>
    <row r="27" spans="1:37" s="185" customFormat="1" ht="18" customHeight="1" x14ac:dyDescent="0.2">
      <c r="A27" s="157"/>
      <c r="B27" s="20" t="s">
        <v>99</v>
      </c>
      <c r="C27" s="146" t="s">
        <v>40</v>
      </c>
      <c r="D27" s="146">
        <v>5</v>
      </c>
      <c r="E27" s="146">
        <v>30000</v>
      </c>
      <c r="F27" s="146">
        <f>D27*E27</f>
        <v>150000</v>
      </c>
      <c r="G27" s="146"/>
      <c r="H27" s="146"/>
      <c r="I27" s="184">
        <f>F27</f>
        <v>150000</v>
      </c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</row>
    <row r="28" spans="1:37" s="171" customFormat="1" ht="18" customHeight="1" x14ac:dyDescent="0.25">
      <c r="A28" s="157"/>
      <c r="B28" s="20" t="s">
        <v>76</v>
      </c>
      <c r="C28" s="146" t="s">
        <v>40</v>
      </c>
      <c r="D28" s="146">
        <v>2</v>
      </c>
      <c r="E28" s="146">
        <v>60000</v>
      </c>
      <c r="F28" s="146">
        <f t="shared" ref="F28:F30" si="5">D28*E28</f>
        <v>120000</v>
      </c>
      <c r="G28" s="146"/>
      <c r="H28" s="146"/>
      <c r="I28" s="184">
        <f>F28</f>
        <v>120000</v>
      </c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</row>
    <row r="29" spans="1:37" s="171" customFormat="1" ht="18" customHeight="1" x14ac:dyDescent="0.25">
      <c r="A29" s="157"/>
      <c r="B29" s="47" t="s">
        <v>77</v>
      </c>
      <c r="C29" s="146" t="s">
        <v>40</v>
      </c>
      <c r="D29" s="146">
        <v>2</v>
      </c>
      <c r="E29" s="146">
        <v>60000</v>
      </c>
      <c r="F29" s="146">
        <f t="shared" si="5"/>
        <v>120000</v>
      </c>
      <c r="G29" s="146"/>
      <c r="H29" s="146"/>
      <c r="I29" s="184">
        <f t="shared" si="4"/>
        <v>120000</v>
      </c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</row>
    <row r="30" spans="1:37" s="171" customFormat="1" ht="18" customHeight="1" x14ac:dyDescent="0.25">
      <c r="A30" s="157"/>
      <c r="B30" s="20" t="s">
        <v>78</v>
      </c>
      <c r="C30" s="146" t="s">
        <v>40</v>
      </c>
      <c r="D30" s="146">
        <v>10</v>
      </c>
      <c r="E30" s="146">
        <v>20000</v>
      </c>
      <c r="F30" s="146">
        <f t="shared" si="5"/>
        <v>200000</v>
      </c>
      <c r="G30" s="146"/>
      <c r="H30" s="146"/>
      <c r="I30" s="184">
        <f>F30</f>
        <v>200000</v>
      </c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</row>
    <row r="31" spans="1:37" s="169" customFormat="1" ht="18" customHeight="1" x14ac:dyDescent="0.25">
      <c r="A31" s="166">
        <v>3</v>
      </c>
      <c r="B31" s="167" t="s">
        <v>6</v>
      </c>
      <c r="C31" s="168"/>
      <c r="D31" s="168"/>
      <c r="E31" s="168"/>
      <c r="F31" s="168">
        <f>F32+F38+F45+F58+F76+F87</f>
        <v>19152047</v>
      </c>
      <c r="G31" s="168"/>
      <c r="H31" s="168"/>
      <c r="I31" s="168">
        <f>I32+I38+I45+I58+I76+I87</f>
        <v>19152047</v>
      </c>
    </row>
    <row r="32" spans="1:37" s="169" customFormat="1" ht="50.25" customHeight="1" x14ac:dyDescent="0.25">
      <c r="A32" s="166"/>
      <c r="B32" s="167" t="s">
        <v>106</v>
      </c>
      <c r="C32" s="168"/>
      <c r="D32" s="168"/>
      <c r="E32" s="168"/>
      <c r="F32" s="168">
        <f>F33+F34+F35+F36+F37</f>
        <v>1120000</v>
      </c>
      <c r="G32" s="168"/>
      <c r="H32" s="168"/>
      <c r="I32" s="200">
        <f>F32</f>
        <v>1120000</v>
      </c>
    </row>
    <row r="33" spans="1:37" s="183" customFormat="1" ht="18" customHeight="1" x14ac:dyDescent="0.25">
      <c r="A33" s="172"/>
      <c r="B33" s="142" t="s">
        <v>33</v>
      </c>
      <c r="C33" s="143" t="s">
        <v>19</v>
      </c>
      <c r="D33" s="143">
        <v>8</v>
      </c>
      <c r="E33" s="143">
        <v>140000</v>
      </c>
      <c r="F33" s="143">
        <f>D33*E33</f>
        <v>1120000</v>
      </c>
      <c r="G33" s="143"/>
      <c r="H33" s="143">
        <f t="shared" ref="H33" si="6">F33*G33</f>
        <v>0</v>
      </c>
      <c r="I33" s="143">
        <f>F33</f>
        <v>1120000</v>
      </c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</row>
    <row r="34" spans="1:37" s="162" customFormat="1" ht="32.1" customHeight="1" x14ac:dyDescent="0.25">
      <c r="A34" s="157"/>
      <c r="B34" s="148" t="s">
        <v>100</v>
      </c>
      <c r="C34" s="146" t="s">
        <v>40</v>
      </c>
      <c r="D34" s="146">
        <v>45</v>
      </c>
      <c r="E34" s="146">
        <v>0</v>
      </c>
      <c r="F34" s="146">
        <v>0</v>
      </c>
      <c r="G34" s="146"/>
      <c r="H34" s="146"/>
      <c r="I34" s="143">
        <f t="shared" ref="I34:I96" si="7">F34</f>
        <v>0</v>
      </c>
    </row>
    <row r="35" spans="1:37" s="162" customFormat="1" ht="32.1" customHeight="1" x14ac:dyDescent="0.25">
      <c r="A35" s="157"/>
      <c r="B35" s="148" t="s">
        <v>101</v>
      </c>
      <c r="C35" s="146" t="s">
        <v>5</v>
      </c>
      <c r="D35" s="146">
        <v>5</v>
      </c>
      <c r="E35" s="146">
        <v>0</v>
      </c>
      <c r="F35" s="146">
        <v>0</v>
      </c>
      <c r="G35" s="146"/>
      <c r="H35" s="146"/>
      <c r="I35" s="143">
        <f t="shared" si="7"/>
        <v>0</v>
      </c>
    </row>
    <row r="36" spans="1:37" s="162" customFormat="1" ht="52.5" customHeight="1" x14ac:dyDescent="0.25">
      <c r="A36" s="157"/>
      <c r="B36" s="148" t="s">
        <v>102</v>
      </c>
      <c r="C36" s="146" t="s">
        <v>5</v>
      </c>
      <c r="D36" s="146">
        <v>100</v>
      </c>
      <c r="E36" s="146">
        <v>0</v>
      </c>
      <c r="F36" s="146">
        <v>0</v>
      </c>
      <c r="G36" s="146"/>
      <c r="H36" s="146"/>
      <c r="I36" s="143">
        <f t="shared" si="7"/>
        <v>0</v>
      </c>
    </row>
    <row r="37" spans="1:37" s="162" customFormat="1" ht="83.25" customHeight="1" x14ac:dyDescent="0.25">
      <c r="A37" s="157"/>
      <c r="B37" s="148" t="s">
        <v>103</v>
      </c>
      <c r="C37" s="146" t="s">
        <v>5</v>
      </c>
      <c r="D37" s="146">
        <v>10</v>
      </c>
      <c r="E37" s="146">
        <v>0</v>
      </c>
      <c r="F37" s="146">
        <v>0</v>
      </c>
      <c r="G37" s="146"/>
      <c r="H37" s="146"/>
      <c r="I37" s="143">
        <f t="shared" si="7"/>
        <v>0</v>
      </c>
    </row>
    <row r="38" spans="1:37" s="169" customFormat="1" ht="51.75" customHeight="1" x14ac:dyDescent="0.25">
      <c r="A38" s="166"/>
      <c r="B38" s="167" t="s">
        <v>107</v>
      </c>
      <c r="C38" s="203"/>
      <c r="D38" s="203"/>
      <c r="E38" s="204"/>
      <c r="F38" s="203">
        <f>F39+F40+F41+F42+F43+F44+F49</f>
        <v>1215000</v>
      </c>
      <c r="G38" s="203"/>
      <c r="H38" s="203"/>
      <c r="I38" s="203">
        <f t="shared" si="7"/>
        <v>1215000</v>
      </c>
    </row>
    <row r="39" spans="1:37" s="162" customFormat="1" ht="18" customHeight="1" x14ac:dyDescent="0.25">
      <c r="A39" s="149"/>
      <c r="B39" s="148" t="s">
        <v>108</v>
      </c>
      <c r="C39" s="149" t="s">
        <v>40</v>
      </c>
      <c r="D39" s="149">
        <v>1</v>
      </c>
      <c r="E39" s="149">
        <v>80000</v>
      </c>
      <c r="F39" s="149">
        <f>D39*E39</f>
        <v>80000</v>
      </c>
      <c r="G39" s="149"/>
      <c r="H39" s="149"/>
      <c r="I39" s="143">
        <f t="shared" si="7"/>
        <v>80000</v>
      </c>
    </row>
    <row r="40" spans="1:37" s="162" customFormat="1" ht="32.1" customHeight="1" x14ac:dyDescent="0.25">
      <c r="A40" s="149"/>
      <c r="B40" s="148" t="s">
        <v>112</v>
      </c>
      <c r="C40" s="146" t="s">
        <v>40</v>
      </c>
      <c r="D40" s="146">
        <v>1</v>
      </c>
      <c r="E40" s="146">
        <v>0</v>
      </c>
      <c r="F40" s="146">
        <v>0</v>
      </c>
      <c r="G40" s="146"/>
      <c r="H40" s="146"/>
      <c r="I40" s="143">
        <f t="shared" si="7"/>
        <v>0</v>
      </c>
    </row>
    <row r="41" spans="1:37" s="162" customFormat="1" ht="18" customHeight="1" x14ac:dyDescent="0.25">
      <c r="A41" s="149"/>
      <c r="B41" s="148" t="s">
        <v>109</v>
      </c>
      <c r="C41" s="146" t="s">
        <v>40</v>
      </c>
      <c r="D41" s="146">
        <v>1</v>
      </c>
      <c r="E41" s="146">
        <v>0</v>
      </c>
      <c r="F41" s="146">
        <f>E41*D41</f>
        <v>0</v>
      </c>
      <c r="G41" s="146"/>
      <c r="H41" s="146"/>
      <c r="I41" s="143">
        <f t="shared" si="7"/>
        <v>0</v>
      </c>
    </row>
    <row r="42" spans="1:37" s="187" customFormat="1" ht="32.1" customHeight="1" x14ac:dyDescent="0.25">
      <c r="A42" s="186"/>
      <c r="B42" s="150" t="s">
        <v>117</v>
      </c>
      <c r="C42" s="151" t="s">
        <v>19</v>
      </c>
      <c r="D42" s="151">
        <v>8</v>
      </c>
      <c r="E42" s="151">
        <v>100000</v>
      </c>
      <c r="F42" s="151">
        <f>D42*E42</f>
        <v>800000</v>
      </c>
      <c r="G42" s="151"/>
      <c r="H42" s="151"/>
      <c r="I42" s="143">
        <f t="shared" si="7"/>
        <v>800000</v>
      </c>
    </row>
    <row r="43" spans="1:37" s="187" customFormat="1" ht="66" customHeight="1" x14ac:dyDescent="0.25">
      <c r="A43" s="157"/>
      <c r="B43" s="148" t="s">
        <v>104</v>
      </c>
      <c r="C43" s="146" t="s">
        <v>40</v>
      </c>
      <c r="D43" s="146">
        <v>1</v>
      </c>
      <c r="E43" s="147">
        <v>50000</v>
      </c>
      <c r="F43" s="146">
        <f>E43*D43</f>
        <v>50000</v>
      </c>
      <c r="G43" s="146"/>
      <c r="H43" s="146"/>
      <c r="I43" s="143">
        <f t="shared" si="7"/>
        <v>50000</v>
      </c>
    </row>
    <row r="44" spans="1:37" s="187" customFormat="1" ht="49.5" customHeight="1" x14ac:dyDescent="0.25">
      <c r="A44" s="157"/>
      <c r="B44" s="148" t="s">
        <v>105</v>
      </c>
      <c r="C44" s="146" t="s">
        <v>40</v>
      </c>
      <c r="D44" s="146">
        <v>17</v>
      </c>
      <c r="E44" s="147">
        <v>5000</v>
      </c>
      <c r="F44" s="146">
        <f>E44*D44</f>
        <v>85000</v>
      </c>
      <c r="G44" s="146"/>
      <c r="H44" s="146"/>
      <c r="I44" s="143">
        <f t="shared" si="7"/>
        <v>85000</v>
      </c>
    </row>
    <row r="45" spans="1:37" s="205" customFormat="1" ht="51" customHeight="1" x14ac:dyDescent="0.25">
      <c r="A45" s="166"/>
      <c r="B45" s="167" t="s">
        <v>113</v>
      </c>
      <c r="C45" s="168"/>
      <c r="D45" s="168"/>
      <c r="E45" s="168"/>
      <c r="F45" s="168">
        <f>F46</f>
        <v>4900000</v>
      </c>
      <c r="G45" s="168"/>
      <c r="H45" s="168"/>
      <c r="I45" s="203">
        <f t="shared" si="7"/>
        <v>4900000</v>
      </c>
      <c r="J45" s="169"/>
      <c r="K45" s="169"/>
      <c r="L45" s="169" t="s">
        <v>8</v>
      </c>
    </row>
    <row r="46" spans="1:37" s="205" customFormat="1" ht="50.25" customHeight="1" x14ac:dyDescent="0.25">
      <c r="A46" s="166"/>
      <c r="B46" s="206" t="s">
        <v>28</v>
      </c>
      <c r="C46" s="168"/>
      <c r="D46" s="168"/>
      <c r="E46" s="168"/>
      <c r="F46" s="168">
        <f>F47+F51</f>
        <v>4900000</v>
      </c>
      <c r="G46" s="168"/>
      <c r="H46" s="168"/>
      <c r="I46" s="203">
        <f t="shared" si="7"/>
        <v>4900000</v>
      </c>
      <c r="J46" s="169"/>
      <c r="K46" s="169"/>
      <c r="L46" s="169"/>
    </row>
    <row r="47" spans="1:37" s="189" customFormat="1" ht="32.1" customHeight="1" x14ac:dyDescent="0.25">
      <c r="A47" s="157"/>
      <c r="B47" s="152" t="s">
        <v>29</v>
      </c>
      <c r="C47" s="153"/>
      <c r="D47" s="153"/>
      <c r="E47" s="153"/>
      <c r="F47" s="153">
        <f>F48+F49+F50</f>
        <v>1100000</v>
      </c>
      <c r="G47" s="153"/>
      <c r="H47" s="153"/>
      <c r="I47" s="143">
        <f t="shared" si="7"/>
        <v>1100000</v>
      </c>
      <c r="J47" s="175"/>
      <c r="K47" s="175"/>
      <c r="L47" s="175"/>
    </row>
    <row r="48" spans="1:37" s="189" customFormat="1" ht="66.75" customHeight="1" x14ac:dyDescent="0.25">
      <c r="A48" s="157"/>
      <c r="B48" s="148" t="s">
        <v>110</v>
      </c>
      <c r="C48" s="146" t="s">
        <v>40</v>
      </c>
      <c r="D48" s="146">
        <v>1</v>
      </c>
      <c r="E48" s="146">
        <v>0</v>
      </c>
      <c r="F48" s="146">
        <v>0</v>
      </c>
      <c r="G48" s="153"/>
      <c r="H48" s="153"/>
      <c r="I48" s="143">
        <f t="shared" si="7"/>
        <v>0</v>
      </c>
      <c r="J48" s="175"/>
      <c r="K48" s="175"/>
      <c r="L48" s="175"/>
    </row>
    <row r="49" spans="1:37" s="189" customFormat="1" ht="18" customHeight="1" x14ac:dyDescent="0.25">
      <c r="A49" s="157"/>
      <c r="B49" s="148" t="s">
        <v>90</v>
      </c>
      <c r="C49" s="146" t="s">
        <v>5</v>
      </c>
      <c r="D49" s="146">
        <v>20</v>
      </c>
      <c r="E49" s="146">
        <v>10000</v>
      </c>
      <c r="F49" s="146">
        <f>D49*E49</f>
        <v>200000</v>
      </c>
      <c r="G49" s="146"/>
      <c r="H49" s="146"/>
      <c r="I49" s="143">
        <f t="shared" si="7"/>
        <v>200000</v>
      </c>
      <c r="J49" s="175"/>
      <c r="K49" s="175"/>
      <c r="L49" s="175"/>
    </row>
    <row r="50" spans="1:37" s="188" customFormat="1" ht="18" customHeight="1" x14ac:dyDescent="0.25">
      <c r="A50" s="149"/>
      <c r="B50" s="154" t="s">
        <v>26</v>
      </c>
      <c r="C50" s="146" t="s">
        <v>5</v>
      </c>
      <c r="D50" s="146">
        <v>20</v>
      </c>
      <c r="E50" s="146">
        <v>45000</v>
      </c>
      <c r="F50" s="146">
        <f t="shared" ref="F50" si="8">D50*E50</f>
        <v>900000</v>
      </c>
      <c r="G50" s="146"/>
      <c r="H50" s="146"/>
      <c r="I50" s="143">
        <f t="shared" si="7"/>
        <v>900000</v>
      </c>
      <c r="J50" s="162"/>
      <c r="K50" s="162"/>
      <c r="L50" s="162"/>
    </row>
    <row r="51" spans="1:37" s="175" customFormat="1" ht="32.1" customHeight="1" x14ac:dyDescent="0.2">
      <c r="A51" s="157"/>
      <c r="B51" s="152" t="s">
        <v>30</v>
      </c>
      <c r="C51" s="153"/>
      <c r="D51" s="153"/>
      <c r="E51" s="153"/>
      <c r="F51" s="153">
        <f>F52</f>
        <v>3800000</v>
      </c>
      <c r="G51" s="153"/>
      <c r="H51" s="153"/>
      <c r="I51" s="143">
        <f t="shared" si="7"/>
        <v>3800000</v>
      </c>
    </row>
    <row r="52" spans="1:37" s="175" customFormat="1" ht="32.1" customHeight="1" x14ac:dyDescent="0.2">
      <c r="A52" s="157"/>
      <c r="B52" s="152" t="s">
        <v>118</v>
      </c>
      <c r="C52" s="153"/>
      <c r="D52" s="153"/>
      <c r="E52" s="153"/>
      <c r="F52" s="153">
        <f>F53+F54+F55+F56+F57</f>
        <v>3800000</v>
      </c>
      <c r="G52" s="153"/>
      <c r="H52" s="153"/>
      <c r="I52" s="143">
        <f t="shared" si="7"/>
        <v>3800000</v>
      </c>
    </row>
    <row r="53" spans="1:37" s="192" customFormat="1" ht="32.1" customHeight="1" x14ac:dyDescent="0.25">
      <c r="A53" s="149"/>
      <c r="B53" s="148" t="s">
        <v>53</v>
      </c>
      <c r="C53" s="149" t="s">
        <v>5</v>
      </c>
      <c r="D53" s="149">
        <v>20</v>
      </c>
      <c r="E53" s="149">
        <v>80000</v>
      </c>
      <c r="F53" s="149">
        <f>D53*E53</f>
        <v>1600000</v>
      </c>
      <c r="G53" s="149"/>
      <c r="H53" s="149"/>
      <c r="I53" s="143">
        <f t="shared" si="7"/>
        <v>1600000</v>
      </c>
      <c r="J53" s="190"/>
      <c r="K53" s="190"/>
      <c r="L53" s="190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</row>
    <row r="54" spans="1:37" ht="32.1" customHeight="1" x14ac:dyDescent="0.25">
      <c r="A54" s="149"/>
      <c r="B54" s="148" t="s">
        <v>12</v>
      </c>
      <c r="C54" s="146" t="s">
        <v>5</v>
      </c>
      <c r="D54" s="146">
        <v>20</v>
      </c>
      <c r="E54" s="146">
        <v>25000</v>
      </c>
      <c r="F54" s="146">
        <f>D54*E54</f>
        <v>500000</v>
      </c>
      <c r="G54" s="146"/>
      <c r="H54" s="146"/>
      <c r="I54" s="143">
        <f t="shared" si="7"/>
        <v>500000</v>
      </c>
      <c r="J54" s="162"/>
      <c r="K54" s="162"/>
      <c r="L54" s="162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</row>
    <row r="55" spans="1:37" s="192" customFormat="1" ht="32.1" customHeight="1" x14ac:dyDescent="0.25">
      <c r="A55" s="149"/>
      <c r="B55" s="148" t="s">
        <v>98</v>
      </c>
      <c r="C55" s="149" t="s">
        <v>5</v>
      </c>
      <c r="D55" s="149">
        <v>20</v>
      </c>
      <c r="E55" s="149">
        <v>50000</v>
      </c>
      <c r="F55" s="149">
        <f>D55*E55</f>
        <v>1000000</v>
      </c>
      <c r="G55" s="149"/>
      <c r="H55" s="149"/>
      <c r="I55" s="143">
        <f t="shared" si="7"/>
        <v>1000000</v>
      </c>
      <c r="J55" s="190"/>
      <c r="K55" s="190"/>
      <c r="L55" s="190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</row>
    <row r="56" spans="1:37" s="193" customFormat="1" ht="32.1" customHeight="1" x14ac:dyDescent="0.25">
      <c r="A56" s="157"/>
      <c r="B56" s="148" t="s">
        <v>92</v>
      </c>
      <c r="C56" s="146" t="s">
        <v>5</v>
      </c>
      <c r="D56" s="146">
        <v>10</v>
      </c>
      <c r="E56" s="146">
        <v>55000</v>
      </c>
      <c r="F56" s="146">
        <f>D56*E56</f>
        <v>550000</v>
      </c>
      <c r="G56" s="153"/>
      <c r="H56" s="153"/>
      <c r="I56" s="143">
        <f t="shared" si="7"/>
        <v>550000</v>
      </c>
      <c r="J56" s="175"/>
      <c r="K56" s="175"/>
      <c r="L56" s="175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</row>
    <row r="57" spans="1:37" s="189" customFormat="1" ht="32.1" customHeight="1" x14ac:dyDescent="0.25">
      <c r="A57" s="157"/>
      <c r="B57" s="148" t="s">
        <v>91</v>
      </c>
      <c r="C57" s="146" t="s">
        <v>5</v>
      </c>
      <c r="D57" s="146">
        <v>10</v>
      </c>
      <c r="E57" s="146">
        <v>15000</v>
      </c>
      <c r="F57" s="146">
        <f>D57*E57</f>
        <v>150000</v>
      </c>
      <c r="G57" s="146"/>
      <c r="H57" s="146"/>
      <c r="I57" s="143">
        <f t="shared" si="7"/>
        <v>150000</v>
      </c>
      <c r="J57" s="175"/>
      <c r="K57" s="175"/>
      <c r="L57" s="175"/>
    </row>
    <row r="58" spans="1:37" s="169" customFormat="1" ht="49.5" customHeight="1" x14ac:dyDescent="0.25">
      <c r="A58" s="166"/>
      <c r="B58" s="167" t="s">
        <v>123</v>
      </c>
      <c r="C58" s="168"/>
      <c r="D58" s="168"/>
      <c r="E58" s="168"/>
      <c r="F58" s="168">
        <f>F59</f>
        <v>8459547</v>
      </c>
      <c r="G58" s="168"/>
      <c r="H58" s="168"/>
      <c r="I58" s="203">
        <f t="shared" si="7"/>
        <v>8459547</v>
      </c>
      <c r="J58" s="207"/>
    </row>
    <row r="59" spans="1:37" s="162" customFormat="1" ht="51" customHeight="1" x14ac:dyDescent="0.25">
      <c r="A59" s="157"/>
      <c r="B59" s="152" t="s">
        <v>119</v>
      </c>
      <c r="C59" s="153"/>
      <c r="D59" s="153"/>
      <c r="E59" s="153"/>
      <c r="F59" s="153">
        <f>F60+F64+F66</f>
        <v>8459547</v>
      </c>
      <c r="G59" s="153"/>
      <c r="H59" s="153"/>
      <c r="I59" s="143">
        <f t="shared" si="7"/>
        <v>8459547</v>
      </c>
      <c r="J59" s="194"/>
    </row>
    <row r="60" spans="1:37" s="209" customFormat="1" ht="81" customHeight="1" x14ac:dyDescent="0.25">
      <c r="A60" s="166"/>
      <c r="B60" s="167" t="s">
        <v>129</v>
      </c>
      <c r="C60" s="208"/>
      <c r="D60" s="168"/>
      <c r="E60" s="168"/>
      <c r="F60" s="168">
        <f>F61+F62+F63</f>
        <v>857547</v>
      </c>
      <c r="G60" s="168"/>
      <c r="H60" s="168"/>
      <c r="I60" s="203">
        <f t="shared" si="7"/>
        <v>857547</v>
      </c>
      <c r="J60" s="201"/>
      <c r="K60" s="201"/>
      <c r="L60" s="201"/>
    </row>
    <row r="61" spans="1:37" ht="50.1" customHeight="1" x14ac:dyDescent="0.25">
      <c r="A61" s="149"/>
      <c r="B61" s="148" t="s">
        <v>88</v>
      </c>
      <c r="C61" s="146" t="s">
        <v>19</v>
      </c>
      <c r="D61" s="146">
        <v>9</v>
      </c>
      <c r="E61" s="146">
        <v>24505</v>
      </c>
      <c r="F61" s="146">
        <f>D61*E61</f>
        <v>220545</v>
      </c>
      <c r="G61" s="146"/>
      <c r="H61" s="146"/>
      <c r="I61" s="143">
        <f t="shared" si="7"/>
        <v>220545</v>
      </c>
      <c r="J61" s="162"/>
      <c r="K61" s="162"/>
      <c r="L61" s="162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</row>
    <row r="62" spans="1:37" ht="50.1" customHeight="1" x14ac:dyDescent="0.25">
      <c r="A62" s="149"/>
      <c r="B62" s="148" t="s">
        <v>62</v>
      </c>
      <c r="C62" s="146" t="s">
        <v>19</v>
      </c>
      <c r="D62" s="146">
        <v>9</v>
      </c>
      <c r="E62" s="146">
        <v>25865</v>
      </c>
      <c r="F62" s="146">
        <f>D62*E62</f>
        <v>232785</v>
      </c>
      <c r="G62" s="146"/>
      <c r="H62" s="146"/>
      <c r="I62" s="143">
        <f t="shared" si="7"/>
        <v>232785</v>
      </c>
      <c r="J62" s="162"/>
      <c r="K62" s="162"/>
      <c r="L62" s="162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</row>
    <row r="63" spans="1:37" ht="32.1" customHeight="1" x14ac:dyDescent="0.25">
      <c r="A63" s="149"/>
      <c r="B63" s="148" t="s">
        <v>63</v>
      </c>
      <c r="C63" s="146" t="s">
        <v>19</v>
      </c>
      <c r="D63" s="146">
        <v>9</v>
      </c>
      <c r="E63" s="146">
        <v>44913</v>
      </c>
      <c r="F63" s="146">
        <f>D63*E63</f>
        <v>404217</v>
      </c>
      <c r="G63" s="146"/>
      <c r="H63" s="146"/>
      <c r="I63" s="143">
        <f t="shared" si="7"/>
        <v>404217</v>
      </c>
      <c r="J63" s="162"/>
      <c r="K63" s="162"/>
      <c r="L63" s="162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</row>
    <row r="64" spans="1:37" s="209" customFormat="1" ht="32.1" customHeight="1" x14ac:dyDescent="0.25">
      <c r="A64" s="166"/>
      <c r="B64" s="167" t="s">
        <v>48</v>
      </c>
      <c r="C64" s="168"/>
      <c r="D64" s="168"/>
      <c r="E64" s="168"/>
      <c r="F64" s="168">
        <f>F65</f>
        <v>150000</v>
      </c>
      <c r="G64" s="168"/>
      <c r="H64" s="168"/>
      <c r="I64" s="168">
        <f t="shared" si="7"/>
        <v>150000</v>
      </c>
      <c r="J64" s="201"/>
      <c r="K64" s="201"/>
      <c r="L64" s="201"/>
    </row>
    <row r="65" spans="1:37" s="193" customFormat="1" ht="51" customHeight="1" x14ac:dyDescent="0.25">
      <c r="A65" s="157"/>
      <c r="B65" s="148" t="s">
        <v>69</v>
      </c>
      <c r="C65" s="146" t="s">
        <v>19</v>
      </c>
      <c r="D65" s="146">
        <v>100</v>
      </c>
      <c r="E65" s="146">
        <v>1500</v>
      </c>
      <c r="F65" s="146">
        <f>D65*E65</f>
        <v>150000</v>
      </c>
      <c r="G65" s="146"/>
      <c r="H65" s="146"/>
      <c r="I65" s="143">
        <f t="shared" si="7"/>
        <v>150000</v>
      </c>
      <c r="J65" s="175"/>
      <c r="K65" s="175"/>
      <c r="L65" s="175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</row>
    <row r="66" spans="1:37" s="209" customFormat="1" ht="51.75" customHeight="1" x14ac:dyDescent="0.25">
      <c r="A66" s="166"/>
      <c r="B66" s="167" t="s">
        <v>28</v>
      </c>
      <c r="C66" s="168"/>
      <c r="D66" s="168"/>
      <c r="E66" s="168"/>
      <c r="F66" s="168">
        <f>F67+F70</f>
        <v>7452000</v>
      </c>
      <c r="G66" s="168"/>
      <c r="H66" s="168"/>
      <c r="I66" s="168">
        <f t="shared" si="7"/>
        <v>7452000</v>
      </c>
      <c r="J66" s="201"/>
      <c r="K66" s="201"/>
      <c r="L66" s="201"/>
    </row>
    <row r="67" spans="1:37" s="189" customFormat="1" ht="32.1" customHeight="1" x14ac:dyDescent="0.25">
      <c r="A67" s="157"/>
      <c r="B67" s="152" t="s">
        <v>29</v>
      </c>
      <c r="C67" s="153"/>
      <c r="D67" s="153"/>
      <c r="E67" s="153"/>
      <c r="F67" s="153">
        <f>F68+F69</f>
        <v>2520000</v>
      </c>
      <c r="G67" s="153"/>
      <c r="H67" s="153"/>
      <c r="I67" s="158">
        <f t="shared" si="7"/>
        <v>2520000</v>
      </c>
      <c r="J67" s="175"/>
      <c r="K67" s="175"/>
      <c r="L67" s="175"/>
    </row>
    <row r="68" spans="1:37" s="162" customFormat="1" ht="18" customHeight="1" x14ac:dyDescent="0.25">
      <c r="A68" s="149"/>
      <c r="B68" s="154" t="s">
        <v>9</v>
      </c>
      <c r="C68" s="146" t="s">
        <v>5</v>
      </c>
      <c r="D68" s="146">
        <v>36</v>
      </c>
      <c r="E68" s="146">
        <v>20000</v>
      </c>
      <c r="F68" s="146">
        <f t="shared" ref="F68" si="9">D68*E68</f>
        <v>720000</v>
      </c>
      <c r="G68" s="146"/>
      <c r="H68" s="146"/>
      <c r="I68" s="143">
        <f t="shared" si="7"/>
        <v>720000</v>
      </c>
    </row>
    <row r="69" spans="1:37" ht="32.1" customHeight="1" x14ac:dyDescent="0.25">
      <c r="A69" s="149"/>
      <c r="B69" s="148" t="s">
        <v>46</v>
      </c>
      <c r="C69" s="146" t="s">
        <v>5</v>
      </c>
      <c r="D69" s="146">
        <v>36</v>
      </c>
      <c r="E69" s="146">
        <v>50000</v>
      </c>
      <c r="F69" s="146">
        <f>D69*E69</f>
        <v>1800000</v>
      </c>
      <c r="G69" s="146"/>
      <c r="H69" s="146"/>
      <c r="I69" s="143">
        <f t="shared" si="7"/>
        <v>1800000</v>
      </c>
      <c r="J69" s="162"/>
      <c r="K69" s="162"/>
      <c r="L69" s="162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</row>
    <row r="70" spans="1:37" s="175" customFormat="1" ht="32.1" customHeight="1" x14ac:dyDescent="0.2">
      <c r="A70" s="157"/>
      <c r="B70" s="152" t="s">
        <v>30</v>
      </c>
      <c r="C70" s="153"/>
      <c r="D70" s="153"/>
      <c r="E70" s="153"/>
      <c r="F70" s="153">
        <f>F71+F72+F73+F74+F75</f>
        <v>4932000</v>
      </c>
      <c r="G70" s="153"/>
      <c r="H70" s="153"/>
      <c r="I70" s="158">
        <f t="shared" si="7"/>
        <v>4932000</v>
      </c>
    </row>
    <row r="71" spans="1:37" ht="32.1" customHeight="1" x14ac:dyDescent="0.25">
      <c r="A71" s="149"/>
      <c r="B71" s="148" t="s">
        <v>45</v>
      </c>
      <c r="C71" s="146" t="s">
        <v>10</v>
      </c>
      <c r="D71" s="146">
        <v>36</v>
      </c>
      <c r="E71" s="146">
        <v>80000</v>
      </c>
      <c r="F71" s="146">
        <f>D71*E71</f>
        <v>2880000</v>
      </c>
      <c r="G71" s="146"/>
      <c r="H71" s="146"/>
      <c r="I71" s="143">
        <f t="shared" si="7"/>
        <v>2880000</v>
      </c>
      <c r="J71" s="162"/>
      <c r="K71" s="162"/>
      <c r="L71" s="162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</row>
    <row r="72" spans="1:37" ht="32.1" customHeight="1" x14ac:dyDescent="0.25">
      <c r="A72" s="149"/>
      <c r="B72" s="148" t="s">
        <v>89</v>
      </c>
      <c r="C72" s="146" t="s">
        <v>10</v>
      </c>
      <c r="D72" s="146">
        <v>36</v>
      </c>
      <c r="E72" s="146">
        <v>30000</v>
      </c>
      <c r="F72" s="146">
        <f t="shared" ref="F72" si="10">D72*E72</f>
        <v>1080000</v>
      </c>
      <c r="G72" s="146"/>
      <c r="H72" s="146"/>
      <c r="I72" s="143">
        <f t="shared" si="7"/>
        <v>1080000</v>
      </c>
      <c r="J72" s="162"/>
      <c r="K72" s="162"/>
      <c r="L72" s="162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</row>
    <row r="73" spans="1:37" s="193" customFormat="1" ht="18" customHeight="1" x14ac:dyDescent="0.25">
      <c r="A73" s="157"/>
      <c r="B73" s="148" t="s">
        <v>120</v>
      </c>
      <c r="C73" s="146" t="s">
        <v>5</v>
      </c>
      <c r="D73" s="146">
        <v>72</v>
      </c>
      <c r="E73" s="146">
        <v>0</v>
      </c>
      <c r="F73" s="146">
        <v>0</v>
      </c>
      <c r="G73" s="153"/>
      <c r="H73" s="153"/>
      <c r="I73" s="143">
        <f t="shared" si="7"/>
        <v>0</v>
      </c>
      <c r="J73" s="175"/>
      <c r="K73" s="175"/>
      <c r="L73" s="175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</row>
    <row r="74" spans="1:37" s="193" customFormat="1" ht="18" customHeight="1" x14ac:dyDescent="0.25">
      <c r="A74" s="157"/>
      <c r="B74" s="148" t="s">
        <v>114</v>
      </c>
      <c r="C74" s="146" t="s">
        <v>5</v>
      </c>
      <c r="D74" s="146">
        <v>36</v>
      </c>
      <c r="E74" s="146">
        <v>0</v>
      </c>
      <c r="F74" s="146">
        <v>0</v>
      </c>
      <c r="G74" s="153"/>
      <c r="H74" s="153"/>
      <c r="I74" s="143">
        <f t="shared" si="7"/>
        <v>0</v>
      </c>
      <c r="J74" s="175"/>
      <c r="K74" s="175"/>
      <c r="L74" s="175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</row>
    <row r="75" spans="1:37" s="185" customFormat="1" ht="129.75" customHeight="1" x14ac:dyDescent="0.2">
      <c r="A75" s="157"/>
      <c r="B75" s="148" t="s">
        <v>97</v>
      </c>
      <c r="C75" s="146" t="s">
        <v>5</v>
      </c>
      <c r="D75" s="146">
        <v>36</v>
      </c>
      <c r="E75" s="146">
        <v>27000</v>
      </c>
      <c r="F75" s="146">
        <f>D75*E75</f>
        <v>972000</v>
      </c>
      <c r="G75" s="146"/>
      <c r="H75" s="146"/>
      <c r="I75" s="143">
        <f t="shared" si="7"/>
        <v>972000</v>
      </c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</row>
    <row r="76" spans="1:37" s="169" customFormat="1" ht="58.5" customHeight="1" x14ac:dyDescent="0.25">
      <c r="A76" s="210"/>
      <c r="B76" s="167" t="s">
        <v>142</v>
      </c>
      <c r="C76" s="203"/>
      <c r="D76" s="203"/>
      <c r="E76" s="203"/>
      <c r="F76" s="168">
        <f>F77</f>
        <v>1920000</v>
      </c>
      <c r="G76" s="168"/>
      <c r="H76" s="168"/>
      <c r="I76" s="168">
        <f t="shared" si="7"/>
        <v>1920000</v>
      </c>
    </row>
    <row r="77" spans="1:37" s="188" customFormat="1" ht="50.1" customHeight="1" x14ac:dyDescent="0.25">
      <c r="A77" s="157"/>
      <c r="B77" s="152" t="s">
        <v>28</v>
      </c>
      <c r="C77" s="153"/>
      <c r="D77" s="153"/>
      <c r="E77" s="153"/>
      <c r="F77" s="153">
        <f>F78+F81</f>
        <v>1920000</v>
      </c>
      <c r="G77" s="153"/>
      <c r="H77" s="153"/>
      <c r="I77" s="158">
        <f t="shared" si="7"/>
        <v>1920000</v>
      </c>
      <c r="J77" s="162"/>
      <c r="K77" s="162"/>
      <c r="L77" s="162"/>
    </row>
    <row r="78" spans="1:37" s="189" customFormat="1" ht="32.1" customHeight="1" x14ac:dyDescent="0.25">
      <c r="A78" s="157"/>
      <c r="B78" s="152" t="s">
        <v>29</v>
      </c>
      <c r="C78" s="153"/>
      <c r="D78" s="153"/>
      <c r="E78" s="153"/>
      <c r="F78" s="153">
        <f>F79+F80</f>
        <v>720000</v>
      </c>
      <c r="G78" s="153"/>
      <c r="H78" s="153"/>
      <c r="I78" s="158">
        <f t="shared" si="7"/>
        <v>720000</v>
      </c>
      <c r="J78" s="175"/>
      <c r="K78" s="175"/>
      <c r="L78" s="175"/>
    </row>
    <row r="79" spans="1:37" s="162" customFormat="1" ht="19.5" customHeight="1" x14ac:dyDescent="0.25">
      <c r="A79" s="149"/>
      <c r="B79" s="148" t="s">
        <v>9</v>
      </c>
      <c r="C79" s="146" t="s">
        <v>5</v>
      </c>
      <c r="D79" s="146">
        <v>9</v>
      </c>
      <c r="E79" s="146">
        <v>30000</v>
      </c>
      <c r="F79" s="146">
        <f t="shared" ref="F79:F80" si="11">D79*E79</f>
        <v>270000</v>
      </c>
      <c r="G79" s="146"/>
      <c r="H79" s="146"/>
      <c r="I79" s="143">
        <f t="shared" si="7"/>
        <v>270000</v>
      </c>
    </row>
    <row r="80" spans="1:37" s="171" customFormat="1" ht="32.1" customHeight="1" x14ac:dyDescent="0.25">
      <c r="A80" s="149"/>
      <c r="B80" s="148" t="s">
        <v>46</v>
      </c>
      <c r="C80" s="146" t="s">
        <v>5</v>
      </c>
      <c r="D80" s="146">
        <v>9</v>
      </c>
      <c r="E80" s="146">
        <v>50000</v>
      </c>
      <c r="F80" s="146">
        <f t="shared" si="11"/>
        <v>450000</v>
      </c>
      <c r="G80" s="146"/>
      <c r="H80" s="146"/>
      <c r="I80" s="143">
        <f t="shared" si="7"/>
        <v>450000</v>
      </c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</row>
    <row r="81" spans="1:37" s="175" customFormat="1" ht="32.1" customHeight="1" x14ac:dyDescent="0.2">
      <c r="A81" s="157"/>
      <c r="B81" s="152" t="s">
        <v>30</v>
      </c>
      <c r="C81" s="153"/>
      <c r="D81" s="153"/>
      <c r="E81" s="153"/>
      <c r="F81" s="153">
        <f>F82+F83+F84+F85+F86</f>
        <v>1200000</v>
      </c>
      <c r="G81" s="153"/>
      <c r="H81" s="153"/>
      <c r="I81" s="158">
        <f t="shared" si="7"/>
        <v>1200000</v>
      </c>
    </row>
    <row r="82" spans="1:37" s="195" customFormat="1" ht="50.1" customHeight="1" x14ac:dyDescent="0.25">
      <c r="A82" s="149"/>
      <c r="B82" s="148" t="s">
        <v>57</v>
      </c>
      <c r="C82" s="146" t="s">
        <v>5</v>
      </c>
      <c r="D82" s="146">
        <v>9</v>
      </c>
      <c r="E82" s="146">
        <v>80000</v>
      </c>
      <c r="F82" s="146">
        <f>D82*E82</f>
        <v>720000</v>
      </c>
      <c r="G82" s="146"/>
      <c r="H82" s="146"/>
      <c r="I82" s="143">
        <f t="shared" si="7"/>
        <v>720000</v>
      </c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</row>
    <row r="83" spans="1:37" s="171" customFormat="1" ht="32.1" customHeight="1" x14ac:dyDescent="0.25">
      <c r="A83" s="149"/>
      <c r="B83" s="148" t="s">
        <v>93</v>
      </c>
      <c r="C83" s="146" t="s">
        <v>5</v>
      </c>
      <c r="D83" s="146">
        <v>9</v>
      </c>
      <c r="E83" s="146">
        <v>40000</v>
      </c>
      <c r="F83" s="146">
        <f t="shared" ref="F83" si="12">D83*E83</f>
        <v>360000</v>
      </c>
      <c r="G83" s="146"/>
      <c r="H83" s="146"/>
      <c r="I83" s="143">
        <f t="shared" si="7"/>
        <v>360000</v>
      </c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</row>
    <row r="84" spans="1:37" ht="32.1" customHeight="1" x14ac:dyDescent="0.25">
      <c r="A84" s="149"/>
      <c r="B84" s="148" t="s">
        <v>96</v>
      </c>
      <c r="C84" s="146" t="s">
        <v>5</v>
      </c>
      <c r="D84" s="146">
        <v>1</v>
      </c>
      <c r="E84" s="146">
        <v>50000</v>
      </c>
      <c r="F84" s="146">
        <f>D84*E84</f>
        <v>50000</v>
      </c>
      <c r="G84" s="146"/>
      <c r="H84" s="146"/>
      <c r="I84" s="143">
        <f t="shared" si="7"/>
        <v>50000</v>
      </c>
      <c r="J84" s="162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</row>
    <row r="85" spans="1:37" s="171" customFormat="1" ht="50.1" customHeight="1" x14ac:dyDescent="0.25">
      <c r="A85" s="149"/>
      <c r="B85" s="148" t="s">
        <v>13</v>
      </c>
      <c r="C85" s="146" t="s">
        <v>5</v>
      </c>
      <c r="D85" s="146">
        <v>2</v>
      </c>
      <c r="E85" s="146">
        <v>35000</v>
      </c>
      <c r="F85" s="146">
        <f>D85*E85</f>
        <v>70000</v>
      </c>
      <c r="G85" s="146"/>
      <c r="H85" s="146"/>
      <c r="I85" s="143">
        <f t="shared" si="7"/>
        <v>70000</v>
      </c>
      <c r="J85" s="196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</row>
    <row r="86" spans="1:37" s="171" customFormat="1" ht="50.1" customHeight="1" x14ac:dyDescent="0.25">
      <c r="A86" s="149"/>
      <c r="B86" s="148" t="s">
        <v>115</v>
      </c>
      <c r="C86" s="146" t="s">
        <v>5</v>
      </c>
      <c r="D86" s="146">
        <v>9</v>
      </c>
      <c r="E86" s="146">
        <v>0</v>
      </c>
      <c r="F86" s="146">
        <f>D86*E86</f>
        <v>0</v>
      </c>
      <c r="G86" s="146"/>
      <c r="H86" s="146"/>
      <c r="I86" s="143">
        <f t="shared" si="7"/>
        <v>0</v>
      </c>
      <c r="J86" s="196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</row>
    <row r="87" spans="1:37" s="169" customFormat="1" ht="50.1" customHeight="1" x14ac:dyDescent="0.25">
      <c r="A87" s="166"/>
      <c r="B87" s="167" t="s">
        <v>124</v>
      </c>
      <c r="C87" s="203"/>
      <c r="D87" s="203"/>
      <c r="E87" s="203"/>
      <c r="F87" s="168">
        <f>F88</f>
        <v>1537500</v>
      </c>
      <c r="G87" s="203"/>
      <c r="H87" s="203"/>
      <c r="I87" s="168">
        <f t="shared" si="7"/>
        <v>1537500</v>
      </c>
    </row>
    <row r="88" spans="1:37" s="209" customFormat="1" ht="50.1" customHeight="1" x14ac:dyDescent="0.25">
      <c r="A88" s="166"/>
      <c r="B88" s="167" t="s">
        <v>28</v>
      </c>
      <c r="C88" s="168"/>
      <c r="D88" s="168"/>
      <c r="E88" s="168"/>
      <c r="F88" s="168">
        <f>F90+F100</f>
        <v>1537500</v>
      </c>
      <c r="G88" s="168"/>
      <c r="H88" s="168"/>
      <c r="I88" s="168">
        <f t="shared" si="7"/>
        <v>1537500</v>
      </c>
      <c r="J88" s="201"/>
      <c r="K88" s="201"/>
      <c r="L88" s="201"/>
    </row>
    <row r="89" spans="1:37" s="189" customFormat="1" ht="32.1" customHeight="1" x14ac:dyDescent="0.25">
      <c r="A89" s="157"/>
      <c r="B89" s="152" t="s">
        <v>29</v>
      </c>
      <c r="C89" s="153"/>
      <c r="D89" s="153"/>
      <c r="E89" s="153"/>
      <c r="F89" s="153">
        <f>F91+F92</f>
        <v>110000</v>
      </c>
      <c r="G89" s="153"/>
      <c r="H89" s="153"/>
      <c r="I89" s="158">
        <f t="shared" si="7"/>
        <v>110000</v>
      </c>
      <c r="J89" s="175"/>
      <c r="K89" s="175"/>
      <c r="L89" s="175"/>
    </row>
    <row r="90" spans="1:37" s="189" customFormat="1" ht="18" customHeight="1" x14ac:dyDescent="0.25">
      <c r="A90" s="157"/>
      <c r="B90" s="148" t="s">
        <v>121</v>
      </c>
      <c r="C90" s="146"/>
      <c r="D90" s="146"/>
      <c r="E90" s="146"/>
      <c r="F90" s="146">
        <f>F91+F92+F93</f>
        <v>902500</v>
      </c>
      <c r="G90" s="146"/>
      <c r="H90" s="146"/>
      <c r="I90" s="143">
        <f t="shared" si="7"/>
        <v>902500</v>
      </c>
      <c r="J90" s="175"/>
      <c r="K90" s="175"/>
      <c r="L90" s="175"/>
    </row>
    <row r="91" spans="1:37" s="162" customFormat="1" ht="32.1" customHeight="1" x14ac:dyDescent="0.25">
      <c r="A91" s="149"/>
      <c r="B91" s="148" t="s">
        <v>22</v>
      </c>
      <c r="C91" s="146" t="s">
        <v>5</v>
      </c>
      <c r="D91" s="146">
        <v>2</v>
      </c>
      <c r="E91" s="146">
        <v>30000</v>
      </c>
      <c r="F91" s="146">
        <f t="shared" ref="F91" si="13">D91*E91</f>
        <v>60000</v>
      </c>
      <c r="G91" s="146"/>
      <c r="H91" s="146"/>
      <c r="I91" s="143">
        <f t="shared" si="7"/>
        <v>60000</v>
      </c>
    </row>
    <row r="92" spans="1:37" s="171" customFormat="1" ht="32.1" customHeight="1" x14ac:dyDescent="0.25">
      <c r="A92" s="149"/>
      <c r="B92" s="148" t="s">
        <v>46</v>
      </c>
      <c r="C92" s="146" t="s">
        <v>5</v>
      </c>
      <c r="D92" s="146">
        <v>1</v>
      </c>
      <c r="E92" s="146">
        <v>50000</v>
      </c>
      <c r="F92" s="146">
        <f>D92*E92</f>
        <v>50000</v>
      </c>
      <c r="G92" s="146"/>
      <c r="H92" s="146"/>
      <c r="I92" s="143">
        <f t="shared" si="7"/>
        <v>50000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</row>
    <row r="93" spans="1:37" s="197" customFormat="1" ht="32.1" customHeight="1" x14ac:dyDescent="0.2">
      <c r="A93" s="174"/>
      <c r="B93" s="155" t="s">
        <v>30</v>
      </c>
      <c r="C93" s="156"/>
      <c r="D93" s="156"/>
      <c r="E93" s="156"/>
      <c r="F93" s="156">
        <f>F94+F95+F96+F97+F98+F99</f>
        <v>792500</v>
      </c>
      <c r="G93" s="156"/>
      <c r="H93" s="156"/>
      <c r="I93" s="158">
        <f t="shared" si="7"/>
        <v>792500</v>
      </c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</row>
    <row r="94" spans="1:37" s="192" customFormat="1" ht="32.1" customHeight="1" x14ac:dyDescent="0.25">
      <c r="A94" s="149"/>
      <c r="B94" s="148" t="s">
        <v>53</v>
      </c>
      <c r="C94" s="149" t="s">
        <v>5</v>
      </c>
      <c r="D94" s="149">
        <v>1</v>
      </c>
      <c r="E94" s="149">
        <v>80000</v>
      </c>
      <c r="F94" s="149">
        <f>D94*E94</f>
        <v>80000</v>
      </c>
      <c r="G94" s="149"/>
      <c r="H94" s="149"/>
      <c r="I94" s="143">
        <f t="shared" si="7"/>
        <v>80000</v>
      </c>
      <c r="J94" s="190"/>
      <c r="K94" s="190"/>
      <c r="L94" s="190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</row>
    <row r="95" spans="1:37" s="171" customFormat="1" ht="32.1" customHeight="1" x14ac:dyDescent="0.25">
      <c r="A95" s="149"/>
      <c r="B95" s="148" t="s">
        <v>89</v>
      </c>
      <c r="C95" s="146" t="s">
        <v>5</v>
      </c>
      <c r="D95" s="146">
        <v>1</v>
      </c>
      <c r="E95" s="147">
        <v>40000</v>
      </c>
      <c r="F95" s="146">
        <f t="shared" ref="F95" si="14">D95*E95</f>
        <v>40000</v>
      </c>
      <c r="G95" s="146"/>
      <c r="H95" s="146"/>
      <c r="I95" s="143">
        <f t="shared" si="7"/>
        <v>40000</v>
      </c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</row>
    <row r="96" spans="1:37" s="171" customFormat="1" ht="32.1" customHeight="1" x14ac:dyDescent="0.25">
      <c r="A96" s="149"/>
      <c r="B96" s="148" t="s">
        <v>125</v>
      </c>
      <c r="C96" s="146" t="s">
        <v>40</v>
      </c>
      <c r="D96" s="146">
        <v>15</v>
      </c>
      <c r="E96" s="147">
        <v>1500</v>
      </c>
      <c r="F96" s="146">
        <f>E96*D96</f>
        <v>22500</v>
      </c>
      <c r="G96" s="146"/>
      <c r="H96" s="146"/>
      <c r="I96" s="143">
        <f t="shared" si="7"/>
        <v>22500</v>
      </c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</row>
    <row r="97" spans="1:37" s="171" customFormat="1" ht="32.1" customHeight="1" x14ac:dyDescent="0.25">
      <c r="A97" s="149"/>
      <c r="B97" s="148" t="s">
        <v>143</v>
      </c>
      <c r="C97" s="146" t="s">
        <v>5</v>
      </c>
      <c r="D97" s="146">
        <v>1</v>
      </c>
      <c r="E97" s="147">
        <v>550000</v>
      </c>
      <c r="F97" s="146">
        <f>D97*E97</f>
        <v>550000</v>
      </c>
      <c r="G97" s="146"/>
      <c r="H97" s="146"/>
      <c r="I97" s="143">
        <f t="shared" ref="I97:I104" si="15">F97</f>
        <v>550000</v>
      </c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</row>
    <row r="98" spans="1:37" s="171" customFormat="1" ht="18" customHeight="1" x14ac:dyDescent="0.25">
      <c r="A98" s="149"/>
      <c r="B98" s="159" t="s">
        <v>130</v>
      </c>
      <c r="C98" s="146" t="s">
        <v>5</v>
      </c>
      <c r="D98" s="146">
        <v>1</v>
      </c>
      <c r="E98" s="147">
        <v>50000</v>
      </c>
      <c r="F98" s="146">
        <f>D98*E98</f>
        <v>50000</v>
      </c>
      <c r="G98" s="146"/>
      <c r="H98" s="146"/>
      <c r="I98" s="143">
        <f t="shared" si="15"/>
        <v>50000</v>
      </c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</row>
    <row r="99" spans="1:37" ht="50.1" customHeight="1" x14ac:dyDescent="0.25">
      <c r="A99" s="149"/>
      <c r="B99" s="148" t="s">
        <v>31</v>
      </c>
      <c r="C99" s="146" t="s">
        <v>5</v>
      </c>
      <c r="D99" s="146">
        <v>1</v>
      </c>
      <c r="E99" s="146">
        <v>50000</v>
      </c>
      <c r="F99" s="146">
        <f>D99*E99</f>
        <v>50000</v>
      </c>
      <c r="G99" s="146"/>
      <c r="H99" s="146"/>
      <c r="I99" s="143">
        <f t="shared" si="15"/>
        <v>50000</v>
      </c>
      <c r="J99" s="162"/>
      <c r="K99" s="162"/>
      <c r="L99" s="162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</row>
    <row r="100" spans="1:37" s="201" customFormat="1" ht="32.1" customHeight="1" x14ac:dyDescent="0.2">
      <c r="A100" s="166">
        <v>4</v>
      </c>
      <c r="B100" s="167" t="s">
        <v>111</v>
      </c>
      <c r="C100" s="168"/>
      <c r="D100" s="168"/>
      <c r="E100" s="168"/>
      <c r="F100" s="168">
        <f>F101+F102+F103+F104</f>
        <v>635000</v>
      </c>
      <c r="G100" s="168"/>
      <c r="H100" s="168"/>
      <c r="I100" s="168">
        <f t="shared" si="15"/>
        <v>635000</v>
      </c>
    </row>
    <row r="101" spans="1:37" s="171" customFormat="1" ht="50.1" customHeight="1" x14ac:dyDescent="0.25">
      <c r="A101" s="149"/>
      <c r="B101" s="148" t="s">
        <v>122</v>
      </c>
      <c r="C101" s="146" t="s">
        <v>5</v>
      </c>
      <c r="D101" s="146">
        <v>1</v>
      </c>
      <c r="E101" s="147">
        <v>45000</v>
      </c>
      <c r="F101" s="146">
        <f>D101*E101</f>
        <v>45000</v>
      </c>
      <c r="G101" s="146"/>
      <c r="H101" s="146"/>
      <c r="I101" s="143">
        <f t="shared" si="15"/>
        <v>45000</v>
      </c>
      <c r="J101" s="196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</row>
    <row r="102" spans="1:37" s="171" customFormat="1" ht="50.1" customHeight="1" x14ac:dyDescent="0.25">
      <c r="A102" s="149"/>
      <c r="B102" s="148" t="s">
        <v>94</v>
      </c>
      <c r="C102" s="146" t="s">
        <v>5</v>
      </c>
      <c r="D102" s="146">
        <v>17</v>
      </c>
      <c r="E102" s="147">
        <v>20000</v>
      </c>
      <c r="F102" s="146">
        <f>D102*E102</f>
        <v>340000</v>
      </c>
      <c r="G102" s="146"/>
      <c r="H102" s="146"/>
      <c r="I102" s="143">
        <f t="shared" si="15"/>
        <v>340000</v>
      </c>
      <c r="J102" s="196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</row>
    <row r="103" spans="1:37" s="171" customFormat="1" ht="50.1" customHeight="1" x14ac:dyDescent="0.25">
      <c r="A103" s="149"/>
      <c r="B103" s="148" t="s">
        <v>116</v>
      </c>
      <c r="C103" s="146" t="s">
        <v>5</v>
      </c>
      <c r="D103" s="146">
        <v>1</v>
      </c>
      <c r="E103" s="147">
        <v>100000</v>
      </c>
      <c r="F103" s="146">
        <f>D103*E103</f>
        <v>100000</v>
      </c>
      <c r="G103" s="146"/>
      <c r="H103" s="146"/>
      <c r="I103" s="143">
        <f t="shared" si="15"/>
        <v>100000</v>
      </c>
      <c r="J103" s="196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</row>
    <row r="104" spans="1:37" s="171" customFormat="1" ht="50.1" customHeight="1" x14ac:dyDescent="0.25">
      <c r="A104" s="149"/>
      <c r="B104" s="148" t="s">
        <v>95</v>
      </c>
      <c r="C104" s="146" t="s">
        <v>5</v>
      </c>
      <c r="D104" s="146">
        <v>1</v>
      </c>
      <c r="E104" s="147">
        <v>150000</v>
      </c>
      <c r="F104" s="146">
        <f t="shared" ref="F104" si="16">D104*E104</f>
        <v>150000</v>
      </c>
      <c r="G104" s="146"/>
      <c r="H104" s="146"/>
      <c r="I104" s="143">
        <f t="shared" si="15"/>
        <v>150000</v>
      </c>
      <c r="J104" s="196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</row>
    <row r="105" spans="1:37" s="169" customFormat="1" ht="18" customHeight="1" x14ac:dyDescent="0.25">
      <c r="A105" s="166"/>
      <c r="B105" s="167" t="s">
        <v>7</v>
      </c>
      <c r="C105" s="168"/>
      <c r="D105" s="168"/>
      <c r="E105" s="199"/>
      <c r="F105" s="168">
        <f>F5+F20+F31</f>
        <v>28210000</v>
      </c>
      <c r="G105" s="226"/>
      <c r="H105" s="227"/>
      <c r="I105" s="168">
        <f>I5+I20+I31</f>
        <v>28210000</v>
      </c>
    </row>
    <row r="106" spans="1:37" s="171" customFormat="1" ht="58.5" customHeight="1" x14ac:dyDescent="0.25">
      <c r="A106" s="229" t="s">
        <v>144</v>
      </c>
      <c r="B106" s="230"/>
      <c r="C106" s="230"/>
      <c r="D106" s="230"/>
      <c r="E106" s="230"/>
      <c r="F106" s="230"/>
      <c r="G106" s="230"/>
      <c r="H106" s="230"/>
      <c r="I106" s="231"/>
      <c r="J106" s="196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</row>
    <row r="107" spans="1:37" s="162" customFormat="1" ht="98.25" customHeight="1" x14ac:dyDescent="0.25">
      <c r="A107" s="214" t="s">
        <v>132</v>
      </c>
      <c r="B107" s="214"/>
      <c r="C107" s="214"/>
      <c r="D107" s="214"/>
      <c r="E107" s="214"/>
      <c r="F107" s="214"/>
      <c r="G107" s="214"/>
      <c r="H107" s="214"/>
      <c r="I107" s="214"/>
      <c r="J107" s="212"/>
    </row>
    <row r="108" spans="1:37" ht="15" customHeight="1" x14ac:dyDescent="0.25">
      <c r="A108" s="214" t="s">
        <v>133</v>
      </c>
      <c r="B108" s="214"/>
      <c r="C108" s="214"/>
      <c r="D108" s="214"/>
      <c r="E108" s="214"/>
      <c r="F108" s="214"/>
      <c r="G108" s="214"/>
      <c r="H108" s="214"/>
      <c r="I108" s="214"/>
      <c r="J108" s="212"/>
      <c r="K108" s="162"/>
      <c r="L108" s="162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</row>
    <row r="109" spans="1:37" ht="15" customHeight="1" x14ac:dyDescent="0.25">
      <c r="A109" s="214" t="s">
        <v>134</v>
      </c>
      <c r="B109" s="214"/>
      <c r="C109" s="214"/>
      <c r="D109" s="214"/>
      <c r="E109" s="214"/>
      <c r="F109" s="214"/>
      <c r="G109" s="214"/>
      <c r="H109" s="214"/>
      <c r="I109" s="214"/>
      <c r="J109" s="212"/>
      <c r="K109" s="162"/>
      <c r="L109" s="162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</row>
    <row r="110" spans="1:37" ht="15" customHeight="1" x14ac:dyDescent="0.25">
      <c r="A110" s="214"/>
      <c r="B110" s="214"/>
      <c r="C110" s="214"/>
      <c r="D110" s="214"/>
      <c r="E110" s="214"/>
      <c r="F110" s="214"/>
      <c r="G110" s="214"/>
      <c r="H110" s="214"/>
      <c r="I110" s="214"/>
      <c r="J110" s="212"/>
    </row>
    <row r="111" spans="1:37" ht="15" customHeight="1" x14ac:dyDescent="0.25">
      <c r="A111" s="214" t="s">
        <v>135</v>
      </c>
      <c r="B111" s="214"/>
      <c r="C111" s="214"/>
      <c r="D111" s="214"/>
      <c r="E111" s="214"/>
      <c r="F111" s="214"/>
      <c r="G111" s="214"/>
      <c r="H111" s="214"/>
      <c r="I111" s="214"/>
      <c r="J111" s="212"/>
    </row>
    <row r="112" spans="1:37" ht="15.75" x14ac:dyDescent="0.25">
      <c r="A112" s="217" t="s">
        <v>136</v>
      </c>
      <c r="B112" s="215"/>
      <c r="C112" s="216"/>
      <c r="D112" s="217"/>
      <c r="E112" s="215"/>
      <c r="F112" s="216"/>
      <c r="G112" s="217"/>
      <c r="H112" s="215"/>
      <c r="I112" s="216"/>
      <c r="J112" s="212"/>
    </row>
    <row r="113" spans="1:10" ht="15.75" x14ac:dyDescent="0.25">
      <c r="A113" s="217"/>
      <c r="B113" s="215"/>
      <c r="C113" s="216"/>
      <c r="D113" s="217"/>
      <c r="E113" s="215"/>
      <c r="F113" s="216"/>
      <c r="G113" s="217"/>
      <c r="H113" s="215"/>
      <c r="I113" s="216"/>
      <c r="J113" s="212"/>
    </row>
    <row r="114" spans="1:10" ht="15.75" x14ac:dyDescent="0.25">
      <c r="A114" s="217" t="s">
        <v>137</v>
      </c>
      <c r="B114" s="215"/>
      <c r="C114" s="216"/>
      <c r="D114" s="217"/>
      <c r="E114" s="215"/>
      <c r="F114" s="216"/>
      <c r="G114" s="217"/>
      <c r="H114" s="215"/>
      <c r="I114" s="216"/>
      <c r="J114" s="212"/>
    </row>
    <row r="115" spans="1:10" ht="15.75" x14ac:dyDescent="0.25">
      <c r="A115" s="217"/>
      <c r="B115" s="215"/>
      <c r="C115" s="216"/>
      <c r="D115" s="217"/>
      <c r="E115" s="215"/>
      <c r="F115" s="216"/>
      <c r="G115" s="217"/>
      <c r="H115" s="215"/>
      <c r="I115" s="216"/>
      <c r="J115" s="212"/>
    </row>
    <row r="116" spans="1:10" ht="15.75" x14ac:dyDescent="0.25">
      <c r="A116" s="217" t="s">
        <v>138</v>
      </c>
      <c r="B116" s="215"/>
      <c r="C116" s="216"/>
      <c r="D116" s="217"/>
      <c r="E116" s="215"/>
      <c r="F116" s="216"/>
      <c r="G116" s="217"/>
      <c r="H116" s="215"/>
      <c r="I116" s="216"/>
      <c r="J116" s="212"/>
    </row>
    <row r="117" spans="1:10" ht="15.75" x14ac:dyDescent="0.25">
      <c r="A117" s="217"/>
      <c r="B117" s="215"/>
      <c r="C117" s="216"/>
      <c r="D117" s="217"/>
      <c r="E117" s="215"/>
      <c r="F117" s="216"/>
      <c r="G117" s="217"/>
      <c r="H117" s="215"/>
      <c r="I117" s="216"/>
      <c r="J117" s="212"/>
    </row>
    <row r="118" spans="1:10" ht="15.75" x14ac:dyDescent="0.25">
      <c r="A118" s="217" t="s">
        <v>139</v>
      </c>
      <c r="B118" s="215"/>
      <c r="C118" s="216"/>
      <c r="D118" s="217"/>
      <c r="E118" s="215"/>
      <c r="F118" s="216"/>
      <c r="G118" s="217"/>
      <c r="H118" s="215"/>
      <c r="I118" s="216"/>
      <c r="J118" s="212"/>
    </row>
    <row r="119" spans="1:10" ht="15.75" x14ac:dyDescent="0.25">
      <c r="A119" s="217"/>
      <c r="B119" s="215"/>
      <c r="C119" s="216"/>
      <c r="D119" s="217"/>
      <c r="E119" s="215"/>
      <c r="F119" s="216"/>
      <c r="G119" s="217"/>
      <c r="H119" s="215"/>
      <c r="I119" s="216"/>
      <c r="J119" s="212"/>
    </row>
    <row r="120" spans="1:10" ht="15.75" x14ac:dyDescent="0.25">
      <c r="A120" s="217" t="s">
        <v>140</v>
      </c>
      <c r="B120" s="215"/>
      <c r="C120" s="216"/>
      <c r="D120" s="217"/>
      <c r="E120" s="215"/>
      <c r="F120" s="216"/>
      <c r="G120" s="217"/>
      <c r="H120" s="215"/>
      <c r="I120" s="216"/>
      <c r="J120" s="212"/>
    </row>
    <row r="121" spans="1:10" ht="18.75" x14ac:dyDescent="0.25">
      <c r="A121" s="219"/>
      <c r="B121" s="218"/>
      <c r="C121" s="219"/>
      <c r="D121" s="219"/>
      <c r="E121" s="218"/>
      <c r="F121" s="219"/>
      <c r="G121" s="219"/>
      <c r="H121" s="218"/>
      <c r="I121" s="219"/>
      <c r="J121" s="212"/>
    </row>
    <row r="122" spans="1:10" ht="18.75" x14ac:dyDescent="0.25">
      <c r="A122" s="219"/>
      <c r="B122" s="218"/>
      <c r="C122" s="219"/>
      <c r="D122" s="219"/>
      <c r="E122" s="218"/>
      <c r="F122" s="219"/>
      <c r="G122" s="219"/>
      <c r="H122" s="218"/>
      <c r="I122" s="219"/>
      <c r="J122" s="212"/>
    </row>
    <row r="123" spans="1:10" x14ac:dyDescent="0.25">
      <c r="A123" s="225"/>
      <c r="B123" s="220"/>
      <c r="C123" s="221"/>
      <c r="D123" s="221"/>
      <c r="E123" s="221"/>
      <c r="F123" s="221"/>
      <c r="G123" s="221"/>
      <c r="H123" s="221"/>
      <c r="I123" s="221"/>
      <c r="J123" s="212"/>
    </row>
    <row r="124" spans="1:10" x14ac:dyDescent="0.25">
      <c r="A124" s="224"/>
      <c r="B124" s="220"/>
      <c r="C124" s="221"/>
      <c r="D124" s="221"/>
      <c r="E124" s="221"/>
      <c r="F124" s="221"/>
      <c r="G124" s="221"/>
      <c r="H124" s="221"/>
      <c r="I124" s="221"/>
      <c r="J124" s="212"/>
    </row>
    <row r="125" spans="1:10" x14ac:dyDescent="0.25">
      <c r="A125" s="211"/>
      <c r="B125" s="220"/>
      <c r="C125" s="221"/>
      <c r="D125" s="221"/>
      <c r="E125" s="221"/>
      <c r="F125" s="221"/>
      <c r="G125" s="221"/>
      <c r="H125" s="221"/>
      <c r="I125" s="221"/>
      <c r="J125" s="212"/>
    </row>
    <row r="126" spans="1:10" x14ac:dyDescent="0.25">
      <c r="A126" s="211"/>
      <c r="B126" s="220"/>
      <c r="C126" s="221"/>
      <c r="D126" s="221"/>
      <c r="E126" s="221"/>
      <c r="F126" s="221"/>
      <c r="G126" s="221"/>
      <c r="H126" s="221"/>
      <c r="I126" s="221"/>
      <c r="J126" s="212"/>
    </row>
    <row r="127" spans="1:10" x14ac:dyDescent="0.25">
      <c r="A127" s="211"/>
      <c r="B127" s="220"/>
      <c r="C127" s="221"/>
      <c r="D127" s="221"/>
      <c r="E127" s="221"/>
      <c r="F127" s="221"/>
      <c r="G127" s="221"/>
      <c r="H127" s="221"/>
      <c r="I127" s="221"/>
      <c r="J127" s="212"/>
    </row>
    <row r="128" spans="1:10" x14ac:dyDescent="0.25">
      <c r="A128" s="211"/>
      <c r="B128" s="220"/>
      <c r="C128" s="221"/>
      <c r="D128" s="221"/>
      <c r="E128" s="221"/>
      <c r="F128" s="221"/>
      <c r="G128" s="221"/>
      <c r="H128" s="221"/>
      <c r="I128" s="221"/>
      <c r="J128" s="212"/>
    </row>
    <row r="129" spans="1:10" x14ac:dyDescent="0.25">
      <c r="A129" s="211"/>
      <c r="B129" s="220"/>
      <c r="C129" s="221"/>
      <c r="D129" s="221"/>
      <c r="E129" s="221"/>
      <c r="F129" s="221"/>
      <c r="G129" s="221"/>
      <c r="H129" s="221"/>
      <c r="I129" s="221"/>
      <c r="J129" s="212"/>
    </row>
    <row r="130" spans="1:10" x14ac:dyDescent="0.25">
      <c r="A130" s="211"/>
      <c r="B130" s="220"/>
      <c r="C130" s="221"/>
      <c r="D130" s="221"/>
      <c r="E130" s="221"/>
      <c r="F130" s="221"/>
      <c r="G130" s="221"/>
      <c r="H130" s="221"/>
      <c r="I130" s="221"/>
      <c r="J130" s="212"/>
    </row>
    <row r="131" spans="1:10" x14ac:dyDescent="0.25">
      <c r="A131" s="211"/>
      <c r="B131" s="220"/>
      <c r="C131" s="221"/>
      <c r="D131" s="221"/>
      <c r="E131" s="221"/>
      <c r="F131" s="221"/>
      <c r="G131" s="221"/>
      <c r="H131" s="221"/>
      <c r="I131" s="221"/>
      <c r="J131" s="212"/>
    </row>
    <row r="132" spans="1:10" x14ac:dyDescent="0.25">
      <c r="A132" s="211"/>
      <c r="B132" s="220"/>
      <c r="C132" s="221"/>
      <c r="D132" s="221"/>
      <c r="E132" s="221"/>
      <c r="F132" s="221"/>
      <c r="G132" s="221"/>
      <c r="H132" s="221"/>
      <c r="I132" s="221"/>
      <c r="J132" s="212"/>
    </row>
    <row r="133" spans="1:10" x14ac:dyDescent="0.25">
      <c r="A133" s="211"/>
      <c r="B133" s="220"/>
      <c r="C133" s="221"/>
      <c r="D133" s="221"/>
      <c r="E133" s="221"/>
      <c r="F133" s="221"/>
      <c r="G133" s="221"/>
      <c r="H133" s="221"/>
      <c r="I133" s="221"/>
      <c r="J133" s="212"/>
    </row>
    <row r="134" spans="1:10" x14ac:dyDescent="0.25">
      <c r="A134" s="211"/>
      <c r="B134" s="220"/>
      <c r="C134" s="221"/>
      <c r="D134" s="221"/>
      <c r="E134" s="221"/>
      <c r="F134" s="221"/>
      <c r="G134" s="221"/>
      <c r="H134" s="221"/>
      <c r="I134" s="221"/>
      <c r="J134" s="212"/>
    </row>
    <row r="135" spans="1:10" x14ac:dyDescent="0.25">
      <c r="A135" s="211"/>
      <c r="B135" s="220"/>
      <c r="C135" s="221"/>
      <c r="D135" s="221"/>
      <c r="E135" s="221"/>
      <c r="F135" s="221"/>
      <c r="G135" s="221"/>
      <c r="H135" s="221"/>
      <c r="I135" s="221"/>
      <c r="J135" s="213"/>
    </row>
    <row r="136" spans="1:10" x14ac:dyDescent="0.25">
      <c r="A136" s="211"/>
      <c r="B136" s="220"/>
      <c r="C136" s="221"/>
      <c r="D136" s="221"/>
      <c r="E136" s="221"/>
      <c r="F136" s="221"/>
      <c r="G136" s="221"/>
      <c r="H136" s="221"/>
      <c r="I136" s="221"/>
      <c r="J136" s="213"/>
    </row>
    <row r="137" spans="1:10" x14ac:dyDescent="0.25">
      <c r="A137" s="211"/>
      <c r="B137" s="220"/>
      <c r="C137" s="221"/>
      <c r="D137" s="221"/>
      <c r="E137" s="221"/>
      <c r="F137" s="221"/>
      <c r="G137" s="221"/>
      <c r="H137" s="221"/>
      <c r="I137" s="221"/>
      <c r="J137" s="213"/>
    </row>
    <row r="138" spans="1:10" x14ac:dyDescent="0.25">
      <c r="A138" s="211"/>
      <c r="B138" s="220"/>
      <c r="C138" s="221"/>
      <c r="D138" s="221"/>
      <c r="E138" s="221"/>
      <c r="F138" s="221"/>
      <c r="G138" s="221"/>
      <c r="H138" s="221"/>
      <c r="I138" s="221"/>
      <c r="J138" s="213"/>
    </row>
    <row r="139" spans="1:10" x14ac:dyDescent="0.25">
      <c r="A139" s="211"/>
      <c r="B139" s="220"/>
      <c r="C139" s="221"/>
      <c r="D139" s="221"/>
      <c r="E139" s="221"/>
      <c r="F139" s="221"/>
      <c r="G139" s="221"/>
      <c r="H139" s="221"/>
      <c r="I139" s="221"/>
      <c r="J139" s="213"/>
    </row>
    <row r="140" spans="1:10" x14ac:dyDescent="0.25">
      <c r="A140" s="211"/>
      <c r="B140" s="220"/>
      <c r="C140" s="221"/>
      <c r="D140" s="221"/>
      <c r="E140" s="221"/>
      <c r="F140" s="221"/>
      <c r="G140" s="221"/>
      <c r="H140" s="221"/>
      <c r="I140" s="221"/>
      <c r="J140" s="213"/>
    </row>
    <row r="141" spans="1:10" x14ac:dyDescent="0.25">
      <c r="A141" s="211"/>
      <c r="B141" s="220"/>
      <c r="C141" s="221"/>
      <c r="D141" s="221"/>
      <c r="E141" s="221"/>
      <c r="F141" s="221"/>
      <c r="G141" s="221"/>
      <c r="H141" s="221"/>
      <c r="I141" s="221"/>
      <c r="J141" s="213"/>
    </row>
    <row r="142" spans="1:10" x14ac:dyDescent="0.25">
      <c r="A142" s="211"/>
      <c r="B142" s="220"/>
      <c r="C142" s="221"/>
      <c r="D142" s="221"/>
      <c r="E142" s="221"/>
      <c r="F142" s="221"/>
      <c r="G142" s="221"/>
      <c r="H142" s="221"/>
      <c r="I142" s="221"/>
      <c r="J142" s="213"/>
    </row>
    <row r="143" spans="1:10" x14ac:dyDescent="0.25">
      <c r="A143" s="211"/>
      <c r="B143" s="220"/>
      <c r="C143" s="221"/>
      <c r="D143" s="221"/>
      <c r="E143" s="221"/>
      <c r="F143" s="221"/>
      <c r="G143" s="221"/>
      <c r="H143" s="221"/>
      <c r="I143" s="221"/>
      <c r="J143" s="213"/>
    </row>
    <row r="144" spans="1:10" x14ac:dyDescent="0.25">
      <c r="A144" s="211"/>
      <c r="B144" s="220"/>
      <c r="C144" s="221"/>
      <c r="D144" s="221"/>
      <c r="E144" s="221"/>
      <c r="F144" s="221"/>
      <c r="G144" s="221"/>
      <c r="H144" s="221"/>
      <c r="I144" s="221"/>
      <c r="J144" s="213"/>
    </row>
    <row r="145" spans="1:10" x14ac:dyDescent="0.25">
      <c r="A145" s="211"/>
      <c r="B145" s="220"/>
      <c r="C145" s="221"/>
      <c r="D145" s="221"/>
      <c r="E145" s="221"/>
      <c r="F145" s="221"/>
      <c r="G145" s="221"/>
      <c r="H145" s="221"/>
      <c r="I145" s="221"/>
      <c r="J145" s="213"/>
    </row>
    <row r="146" spans="1:10" x14ac:dyDescent="0.25">
      <c r="A146" s="211"/>
      <c r="B146" s="220"/>
      <c r="C146" s="221"/>
      <c r="D146" s="221"/>
      <c r="E146" s="221"/>
      <c r="F146" s="221"/>
      <c r="G146" s="221"/>
      <c r="H146" s="221"/>
      <c r="I146" s="221"/>
      <c r="J146" s="213"/>
    </row>
    <row r="147" spans="1:10" x14ac:dyDescent="0.25">
      <c r="A147" s="211"/>
      <c r="B147" s="220"/>
      <c r="C147" s="221"/>
      <c r="D147" s="221"/>
      <c r="E147" s="221"/>
      <c r="F147" s="221"/>
      <c r="G147" s="221"/>
      <c r="H147" s="221"/>
      <c r="I147" s="221"/>
      <c r="J147" s="213"/>
    </row>
    <row r="148" spans="1:10" x14ac:dyDescent="0.25">
      <c r="A148" s="211"/>
      <c r="B148" s="220"/>
      <c r="C148" s="221"/>
      <c r="D148" s="221"/>
      <c r="E148" s="221"/>
      <c r="F148" s="221"/>
      <c r="G148" s="221"/>
      <c r="H148" s="221"/>
      <c r="I148" s="221"/>
      <c r="J148" s="213"/>
    </row>
    <row r="149" spans="1:10" x14ac:dyDescent="0.25">
      <c r="A149" s="211"/>
      <c r="B149" s="220"/>
      <c r="C149" s="221"/>
      <c r="D149" s="221"/>
      <c r="E149" s="221"/>
      <c r="F149" s="221"/>
      <c r="G149" s="221"/>
      <c r="H149" s="221"/>
      <c r="I149" s="221"/>
      <c r="J149" s="213"/>
    </row>
    <row r="150" spans="1:10" x14ac:dyDescent="0.25">
      <c r="A150" s="211"/>
      <c r="B150" s="220"/>
      <c r="C150" s="221"/>
      <c r="D150" s="221"/>
      <c r="E150" s="221"/>
      <c r="F150" s="221"/>
      <c r="G150" s="221"/>
      <c r="H150" s="221"/>
      <c r="I150" s="221"/>
      <c r="J150" s="213"/>
    </row>
    <row r="151" spans="1:10" x14ac:dyDescent="0.25">
      <c r="A151" s="211"/>
      <c r="B151" s="220"/>
      <c r="C151" s="221"/>
      <c r="D151" s="221"/>
      <c r="E151" s="221"/>
      <c r="F151" s="221"/>
      <c r="G151" s="221"/>
      <c r="H151" s="221"/>
      <c r="I151" s="221"/>
      <c r="J151" s="213"/>
    </row>
    <row r="152" spans="1:10" x14ac:dyDescent="0.25">
      <c r="A152" s="211"/>
      <c r="B152" s="220"/>
      <c r="C152" s="221"/>
      <c r="D152" s="221"/>
      <c r="E152" s="221"/>
      <c r="F152" s="221"/>
      <c r="G152" s="221"/>
      <c r="H152" s="221"/>
      <c r="I152" s="221"/>
      <c r="J152" s="213"/>
    </row>
    <row r="153" spans="1:10" x14ac:dyDescent="0.25">
      <c r="A153" s="211"/>
      <c r="B153" s="220"/>
      <c r="C153" s="221"/>
      <c r="D153" s="221"/>
      <c r="E153" s="221"/>
      <c r="F153" s="221"/>
      <c r="G153" s="221"/>
      <c r="H153" s="221"/>
      <c r="I153" s="221"/>
      <c r="J153" s="213"/>
    </row>
    <row r="154" spans="1:10" x14ac:dyDescent="0.25">
      <c r="A154" s="211"/>
      <c r="B154" s="220"/>
      <c r="C154" s="221"/>
      <c r="D154" s="221"/>
      <c r="E154" s="221"/>
      <c r="F154" s="221"/>
      <c r="G154" s="221"/>
      <c r="H154" s="221"/>
      <c r="I154" s="221"/>
      <c r="J154" s="213"/>
    </row>
    <row r="155" spans="1:10" x14ac:dyDescent="0.25">
      <c r="A155" s="211"/>
      <c r="B155" s="220"/>
      <c r="C155" s="221"/>
      <c r="D155" s="221"/>
      <c r="E155" s="221"/>
      <c r="F155" s="221"/>
      <c r="G155" s="221"/>
      <c r="H155" s="221"/>
      <c r="I155" s="221"/>
      <c r="J155" s="213"/>
    </row>
    <row r="156" spans="1:10" x14ac:dyDescent="0.25">
      <c r="A156" s="211"/>
      <c r="B156" s="220"/>
      <c r="C156" s="221"/>
      <c r="D156" s="221"/>
      <c r="E156" s="221"/>
      <c r="F156" s="221"/>
      <c r="G156" s="221"/>
      <c r="H156" s="221"/>
      <c r="I156" s="221"/>
      <c r="J156" s="213"/>
    </row>
    <row r="157" spans="1:10" x14ac:dyDescent="0.25">
      <c r="A157" s="211"/>
      <c r="B157" s="220"/>
      <c r="C157" s="221"/>
      <c r="D157" s="221"/>
      <c r="E157" s="221"/>
      <c r="F157" s="221"/>
      <c r="G157" s="221"/>
      <c r="H157" s="221"/>
      <c r="I157" s="221"/>
      <c r="J157" s="213"/>
    </row>
    <row r="158" spans="1:10" x14ac:dyDescent="0.25">
      <c r="A158" s="211"/>
      <c r="B158" s="220"/>
      <c r="C158" s="221"/>
      <c r="D158" s="221"/>
      <c r="E158" s="221"/>
      <c r="F158" s="221"/>
      <c r="G158" s="221"/>
      <c r="H158" s="221"/>
      <c r="I158" s="221"/>
      <c r="J158" s="213"/>
    </row>
    <row r="159" spans="1:10" x14ac:dyDescent="0.25">
      <c r="A159" s="211"/>
      <c r="B159" s="220"/>
      <c r="C159" s="221"/>
      <c r="D159" s="221"/>
      <c r="E159" s="221"/>
      <c r="F159" s="221"/>
      <c r="G159" s="221"/>
      <c r="H159" s="221"/>
      <c r="I159" s="221"/>
      <c r="J159" s="213"/>
    </row>
    <row r="160" spans="1:10" x14ac:dyDescent="0.25">
      <c r="A160" s="211"/>
      <c r="B160" s="220"/>
      <c r="C160" s="221"/>
      <c r="D160" s="221"/>
      <c r="E160" s="221"/>
      <c r="F160" s="221"/>
      <c r="G160" s="221"/>
      <c r="H160" s="221"/>
      <c r="I160" s="221"/>
      <c r="J160" s="213"/>
    </row>
    <row r="161" spans="1:10" x14ac:dyDescent="0.25">
      <c r="A161" s="211"/>
      <c r="B161" s="220"/>
      <c r="C161" s="221"/>
      <c r="D161" s="221"/>
      <c r="E161" s="221"/>
      <c r="F161" s="221"/>
      <c r="G161" s="221"/>
      <c r="H161" s="221"/>
      <c r="I161" s="221"/>
      <c r="J161" s="213"/>
    </row>
    <row r="162" spans="1:10" x14ac:dyDescent="0.25">
      <c r="A162" s="211"/>
      <c r="B162" s="220"/>
      <c r="C162" s="221"/>
      <c r="D162" s="221"/>
      <c r="E162" s="221"/>
      <c r="F162" s="221"/>
      <c r="G162" s="221"/>
      <c r="H162" s="221"/>
      <c r="I162" s="221"/>
      <c r="J162" s="213"/>
    </row>
    <row r="163" spans="1:10" x14ac:dyDescent="0.25">
      <c r="A163" s="211"/>
      <c r="B163" s="220"/>
      <c r="C163" s="221"/>
      <c r="D163" s="221"/>
      <c r="E163" s="221"/>
      <c r="F163" s="221"/>
      <c r="G163" s="221"/>
      <c r="H163" s="221"/>
      <c r="I163" s="221"/>
      <c r="J163" s="213"/>
    </row>
    <row r="164" spans="1:10" x14ac:dyDescent="0.25">
      <c r="A164" s="211"/>
      <c r="B164" s="220"/>
      <c r="C164" s="221"/>
      <c r="D164" s="221"/>
      <c r="E164" s="221"/>
      <c r="F164" s="221"/>
      <c r="G164" s="221"/>
      <c r="H164" s="221"/>
      <c r="I164" s="221"/>
      <c r="J164" s="213"/>
    </row>
    <row r="165" spans="1:10" x14ac:dyDescent="0.25">
      <c r="A165" s="211"/>
      <c r="B165" s="220"/>
      <c r="C165" s="221"/>
      <c r="D165" s="221"/>
      <c r="E165" s="221"/>
      <c r="F165" s="221"/>
      <c r="G165" s="221"/>
      <c r="H165" s="221"/>
      <c r="I165" s="221"/>
      <c r="J165" s="213"/>
    </row>
    <row r="166" spans="1:10" x14ac:dyDescent="0.25">
      <c r="A166" s="211"/>
      <c r="B166" s="220"/>
      <c r="C166" s="221"/>
      <c r="D166" s="221"/>
      <c r="E166" s="221"/>
      <c r="F166" s="221"/>
      <c r="G166" s="221"/>
      <c r="H166" s="221"/>
      <c r="I166" s="221"/>
      <c r="J166" s="213"/>
    </row>
    <row r="167" spans="1:10" x14ac:dyDescent="0.25">
      <c r="A167" s="211"/>
      <c r="B167" s="220"/>
      <c r="C167" s="221"/>
      <c r="D167" s="221"/>
      <c r="E167" s="221"/>
      <c r="F167" s="221"/>
      <c r="G167" s="221"/>
      <c r="H167" s="221"/>
      <c r="I167" s="221"/>
      <c r="J167" s="213"/>
    </row>
    <row r="168" spans="1:10" x14ac:dyDescent="0.25">
      <c r="A168" s="211"/>
      <c r="B168" s="220"/>
      <c r="C168" s="221"/>
      <c r="D168" s="221"/>
      <c r="E168" s="221"/>
      <c r="F168" s="221"/>
      <c r="G168" s="221"/>
      <c r="H168" s="221"/>
      <c r="I168" s="221"/>
      <c r="J168" s="213"/>
    </row>
    <row r="169" spans="1:10" x14ac:dyDescent="0.25">
      <c r="A169" s="211"/>
      <c r="B169" s="220"/>
      <c r="C169" s="221"/>
      <c r="D169" s="221"/>
      <c r="E169" s="221"/>
      <c r="F169" s="221"/>
      <c r="G169" s="221"/>
      <c r="H169" s="221"/>
      <c r="I169" s="221"/>
      <c r="J169" s="213"/>
    </row>
    <row r="170" spans="1:10" x14ac:dyDescent="0.25">
      <c r="A170" s="211"/>
      <c r="B170" s="220"/>
      <c r="C170" s="221"/>
      <c r="D170" s="221"/>
      <c r="E170" s="221"/>
      <c r="F170" s="221"/>
      <c r="G170" s="221"/>
      <c r="H170" s="221"/>
      <c r="I170" s="221"/>
      <c r="J170" s="213"/>
    </row>
    <row r="171" spans="1:10" x14ac:dyDescent="0.25">
      <c r="A171" s="211"/>
      <c r="B171" s="220"/>
      <c r="C171" s="221"/>
      <c r="D171" s="221"/>
      <c r="E171" s="221"/>
      <c r="F171" s="221"/>
      <c r="G171" s="221"/>
      <c r="H171" s="221"/>
      <c r="I171" s="221"/>
      <c r="J171" s="213"/>
    </row>
    <row r="172" spans="1:10" x14ac:dyDescent="0.25">
      <c r="A172" s="211"/>
      <c r="B172" s="220"/>
      <c r="C172" s="221"/>
      <c r="D172" s="221"/>
      <c r="E172" s="221"/>
      <c r="F172" s="221"/>
      <c r="G172" s="221"/>
      <c r="H172" s="221"/>
      <c r="I172" s="221"/>
      <c r="J172" s="213"/>
    </row>
    <row r="173" spans="1:10" x14ac:dyDescent="0.25">
      <c r="A173" s="211"/>
      <c r="B173" s="220"/>
      <c r="C173" s="221"/>
      <c r="D173" s="221"/>
      <c r="E173" s="221"/>
      <c r="F173" s="221"/>
      <c r="G173" s="221"/>
      <c r="H173" s="221"/>
      <c r="I173" s="221"/>
      <c r="J173" s="213"/>
    </row>
    <row r="174" spans="1:10" x14ac:dyDescent="0.25">
      <c r="A174" s="211"/>
      <c r="B174" s="220"/>
      <c r="C174" s="221"/>
      <c r="D174" s="221"/>
      <c r="E174" s="221"/>
      <c r="F174" s="221"/>
      <c r="G174" s="221"/>
      <c r="H174" s="221"/>
      <c r="I174" s="221"/>
      <c r="J174" s="213"/>
    </row>
    <row r="175" spans="1:10" x14ac:dyDescent="0.25">
      <c r="A175" s="211"/>
      <c r="B175" s="220"/>
      <c r="C175" s="221"/>
      <c r="D175" s="221"/>
      <c r="E175" s="221"/>
      <c r="F175" s="221"/>
      <c r="G175" s="221"/>
      <c r="H175" s="221"/>
      <c r="I175" s="221"/>
      <c r="J175" s="213"/>
    </row>
    <row r="176" spans="1:10" x14ac:dyDescent="0.25">
      <c r="A176" s="211"/>
      <c r="B176" s="220"/>
      <c r="C176" s="221"/>
      <c r="D176" s="221"/>
      <c r="E176" s="221"/>
      <c r="F176" s="221"/>
      <c r="G176" s="221"/>
      <c r="H176" s="221"/>
      <c r="I176" s="221"/>
      <c r="J176" s="213"/>
    </row>
    <row r="177" spans="1:10" x14ac:dyDescent="0.25">
      <c r="A177" s="211"/>
      <c r="B177" s="220"/>
      <c r="C177" s="221"/>
      <c r="D177" s="221"/>
      <c r="E177" s="221"/>
      <c r="F177" s="221"/>
      <c r="G177" s="221"/>
      <c r="H177" s="221"/>
      <c r="I177" s="221"/>
      <c r="J177" s="213"/>
    </row>
    <row r="178" spans="1:10" x14ac:dyDescent="0.25">
      <c r="A178" s="211"/>
      <c r="B178" s="220"/>
      <c r="C178" s="221"/>
      <c r="D178" s="221"/>
      <c r="E178" s="221"/>
      <c r="F178" s="221"/>
      <c r="G178" s="221"/>
      <c r="H178" s="221"/>
      <c r="I178" s="221"/>
      <c r="J178" s="213"/>
    </row>
    <row r="179" spans="1:10" x14ac:dyDescent="0.25">
      <c r="A179" s="211"/>
      <c r="B179" s="220"/>
      <c r="C179" s="221"/>
      <c r="D179" s="221"/>
      <c r="E179" s="221"/>
      <c r="F179" s="221"/>
      <c r="G179" s="221"/>
      <c r="H179" s="221"/>
      <c r="I179" s="221"/>
      <c r="J179" s="213"/>
    </row>
    <row r="180" spans="1:10" x14ac:dyDescent="0.25">
      <c r="A180" s="211"/>
      <c r="B180" s="220"/>
      <c r="C180" s="221"/>
      <c r="D180" s="221"/>
      <c r="E180" s="221"/>
      <c r="F180" s="221"/>
      <c r="G180" s="221"/>
      <c r="H180" s="221"/>
      <c r="I180" s="221"/>
      <c r="J180" s="213"/>
    </row>
    <row r="181" spans="1:10" x14ac:dyDescent="0.25">
      <c r="A181" s="211"/>
      <c r="B181" s="220"/>
      <c r="C181" s="221"/>
      <c r="D181" s="221"/>
      <c r="E181" s="221"/>
      <c r="F181" s="221"/>
      <c r="G181" s="221"/>
      <c r="H181" s="221"/>
      <c r="I181" s="221"/>
      <c r="J181" s="213"/>
    </row>
    <row r="182" spans="1:10" x14ac:dyDescent="0.25">
      <c r="A182" s="211"/>
      <c r="B182" s="220"/>
      <c r="C182" s="221"/>
      <c r="D182" s="221"/>
      <c r="E182" s="221"/>
      <c r="F182" s="221"/>
      <c r="G182" s="221"/>
      <c r="H182" s="221"/>
      <c r="I182" s="221"/>
      <c r="J182" s="213"/>
    </row>
    <row r="183" spans="1:10" x14ac:dyDescent="0.25">
      <c r="A183" s="211"/>
      <c r="B183" s="220"/>
      <c r="C183" s="221"/>
      <c r="D183" s="221"/>
      <c r="E183" s="221"/>
      <c r="F183" s="221"/>
      <c r="G183" s="221"/>
      <c r="H183" s="221"/>
      <c r="I183" s="221"/>
      <c r="J183" s="213"/>
    </row>
    <row r="184" spans="1:10" x14ac:dyDescent="0.25">
      <c r="A184" s="211"/>
      <c r="B184" s="220"/>
      <c r="C184" s="221"/>
      <c r="D184" s="221"/>
      <c r="E184" s="221"/>
      <c r="F184" s="221"/>
      <c r="G184" s="221"/>
      <c r="H184" s="221"/>
      <c r="I184" s="221"/>
      <c r="J184" s="213"/>
    </row>
    <row r="185" spans="1:10" x14ac:dyDescent="0.25">
      <c r="A185" s="211"/>
      <c r="B185" s="220"/>
      <c r="C185" s="221"/>
      <c r="D185" s="221"/>
      <c r="E185" s="221"/>
      <c r="F185" s="221"/>
      <c r="G185" s="221"/>
      <c r="H185" s="221"/>
      <c r="I185" s="221"/>
      <c r="J185" s="213"/>
    </row>
    <row r="186" spans="1:10" x14ac:dyDescent="0.25">
      <c r="A186" s="211"/>
      <c r="B186" s="220"/>
      <c r="C186" s="221"/>
      <c r="D186" s="221"/>
      <c r="E186" s="221"/>
      <c r="F186" s="221"/>
      <c r="G186" s="221"/>
      <c r="H186" s="221"/>
      <c r="I186" s="221"/>
      <c r="J186" s="213"/>
    </row>
    <row r="187" spans="1:10" x14ac:dyDescent="0.25">
      <c r="A187" s="211"/>
      <c r="B187" s="220"/>
      <c r="C187" s="221"/>
      <c r="D187" s="221"/>
      <c r="E187" s="221"/>
      <c r="F187" s="221"/>
      <c r="G187" s="221"/>
      <c r="H187" s="221"/>
      <c r="I187" s="221"/>
      <c r="J187" s="213"/>
    </row>
    <row r="188" spans="1:10" x14ac:dyDescent="0.25">
      <c r="A188" s="211"/>
      <c r="B188" s="220"/>
      <c r="C188" s="221"/>
      <c r="D188" s="221"/>
      <c r="E188" s="221"/>
      <c r="F188" s="221"/>
      <c r="G188" s="221"/>
      <c r="H188" s="221"/>
      <c r="I188" s="221"/>
      <c r="J188" s="213"/>
    </row>
    <row r="189" spans="1:10" x14ac:dyDescent="0.25">
      <c r="A189" s="211"/>
      <c r="B189" s="220"/>
      <c r="C189" s="221"/>
      <c r="D189" s="221"/>
      <c r="E189" s="221"/>
      <c r="F189" s="221"/>
      <c r="G189" s="221"/>
      <c r="H189" s="221"/>
      <c r="I189" s="221"/>
      <c r="J189" s="213"/>
    </row>
    <row r="190" spans="1:10" x14ac:dyDescent="0.25">
      <c r="A190" s="211"/>
      <c r="B190" s="220"/>
      <c r="C190" s="221"/>
      <c r="D190" s="221"/>
      <c r="E190" s="221"/>
      <c r="F190" s="221"/>
      <c r="G190" s="221"/>
      <c r="H190" s="221"/>
      <c r="I190" s="221"/>
      <c r="J190" s="213"/>
    </row>
    <row r="191" spans="1:10" x14ac:dyDescent="0.25">
      <c r="A191" s="211"/>
      <c r="B191" s="220"/>
      <c r="C191" s="221"/>
      <c r="D191" s="221"/>
      <c r="E191" s="221"/>
      <c r="F191" s="221"/>
      <c r="G191" s="221"/>
      <c r="H191" s="221"/>
      <c r="I191" s="221"/>
      <c r="J191" s="213"/>
    </row>
    <row r="192" spans="1:10" x14ac:dyDescent="0.25">
      <c r="A192" s="211"/>
      <c r="B192" s="220"/>
      <c r="C192" s="221"/>
      <c r="D192" s="221"/>
      <c r="E192" s="221"/>
      <c r="F192" s="221"/>
      <c r="G192" s="221"/>
      <c r="H192" s="221"/>
      <c r="I192" s="221"/>
      <c r="J192" s="213"/>
    </row>
    <row r="193" spans="1:10" x14ac:dyDescent="0.25">
      <c r="A193" s="211"/>
      <c r="B193" s="220"/>
      <c r="C193" s="221"/>
      <c r="D193" s="221"/>
      <c r="E193" s="221"/>
      <c r="F193" s="221"/>
      <c r="G193" s="221"/>
      <c r="H193" s="221"/>
      <c r="I193" s="221"/>
      <c r="J193" s="213"/>
    </row>
    <row r="194" spans="1:10" x14ac:dyDescent="0.25">
      <c r="A194" s="211"/>
      <c r="B194" s="220"/>
      <c r="C194" s="221"/>
      <c r="D194" s="221"/>
      <c r="E194" s="221"/>
      <c r="F194" s="221"/>
      <c r="G194" s="221"/>
      <c r="H194" s="221"/>
      <c r="I194" s="221"/>
      <c r="J194" s="213"/>
    </row>
    <row r="195" spans="1:10" x14ac:dyDescent="0.25">
      <c r="A195" s="211"/>
      <c r="B195" s="220"/>
      <c r="C195" s="221"/>
      <c r="D195" s="221"/>
      <c r="E195" s="221"/>
      <c r="F195" s="221"/>
      <c r="G195" s="221"/>
      <c r="H195" s="221"/>
      <c r="I195" s="221"/>
      <c r="J195" s="213"/>
    </row>
    <row r="196" spans="1:10" x14ac:dyDescent="0.25">
      <c r="A196" s="211"/>
      <c r="B196" s="220"/>
      <c r="C196" s="221"/>
      <c r="D196" s="221"/>
      <c r="E196" s="221"/>
      <c r="F196" s="221"/>
      <c r="G196" s="221"/>
      <c r="H196" s="221"/>
      <c r="I196" s="221"/>
      <c r="J196" s="213"/>
    </row>
    <row r="197" spans="1:10" x14ac:dyDescent="0.25">
      <c r="A197" s="211"/>
      <c r="B197" s="220"/>
      <c r="C197" s="221"/>
      <c r="D197" s="221"/>
      <c r="E197" s="221"/>
      <c r="F197" s="221"/>
      <c r="G197" s="221"/>
      <c r="H197" s="221"/>
      <c r="I197" s="221"/>
      <c r="J197" s="213"/>
    </row>
    <row r="198" spans="1:10" x14ac:dyDescent="0.25">
      <c r="A198" s="211"/>
      <c r="B198" s="220"/>
      <c r="C198" s="221"/>
      <c r="D198" s="221"/>
      <c r="E198" s="221"/>
      <c r="F198" s="221"/>
      <c r="G198" s="221"/>
      <c r="H198" s="221"/>
      <c r="I198" s="221"/>
      <c r="J198" s="213"/>
    </row>
    <row r="199" spans="1:10" x14ac:dyDescent="0.25">
      <c r="A199" s="211"/>
      <c r="B199" s="220"/>
      <c r="C199" s="221"/>
      <c r="D199" s="221"/>
      <c r="E199" s="221"/>
      <c r="F199" s="221"/>
      <c r="G199" s="221"/>
      <c r="H199" s="221"/>
      <c r="I199" s="221"/>
      <c r="J199" s="213"/>
    </row>
    <row r="200" spans="1:10" x14ac:dyDescent="0.25">
      <c r="A200" s="211"/>
      <c r="B200" s="220"/>
      <c r="C200" s="221"/>
      <c r="D200" s="221"/>
      <c r="E200" s="221"/>
      <c r="F200" s="221"/>
      <c r="G200" s="221"/>
      <c r="H200" s="221"/>
      <c r="I200" s="221"/>
      <c r="J200" s="213"/>
    </row>
    <row r="201" spans="1:10" x14ac:dyDescent="0.25">
      <c r="A201" s="211"/>
      <c r="B201" s="220"/>
      <c r="C201" s="221"/>
      <c r="D201" s="221"/>
      <c r="E201" s="221"/>
      <c r="F201" s="221"/>
      <c r="G201" s="221"/>
      <c r="H201" s="221"/>
      <c r="I201" s="221"/>
      <c r="J201" s="213"/>
    </row>
    <row r="202" spans="1:10" x14ac:dyDescent="0.25">
      <c r="A202" s="211"/>
      <c r="B202" s="220"/>
      <c r="C202" s="221"/>
      <c r="D202" s="221"/>
      <c r="E202" s="221"/>
      <c r="F202" s="221"/>
      <c r="G202" s="221"/>
      <c r="H202" s="221"/>
      <c r="I202" s="221"/>
      <c r="J202" s="213"/>
    </row>
    <row r="203" spans="1:10" x14ac:dyDescent="0.25">
      <c r="A203" s="211"/>
      <c r="B203" s="220"/>
      <c r="C203" s="221"/>
      <c r="D203" s="221"/>
      <c r="E203" s="221"/>
      <c r="F203" s="221"/>
      <c r="G203" s="221"/>
      <c r="H203" s="221"/>
      <c r="I203" s="221"/>
      <c r="J203" s="213"/>
    </row>
    <row r="204" spans="1:10" x14ac:dyDescent="0.25">
      <c r="A204" s="211"/>
      <c r="B204" s="220"/>
      <c r="C204" s="221"/>
      <c r="D204" s="221"/>
      <c r="E204" s="221"/>
      <c r="F204" s="221"/>
      <c r="G204" s="221"/>
      <c r="H204" s="221"/>
      <c r="I204" s="221"/>
      <c r="J204" s="213"/>
    </row>
    <row r="205" spans="1:10" x14ac:dyDescent="0.25">
      <c r="A205" s="211"/>
      <c r="B205" s="220"/>
      <c r="C205" s="221"/>
      <c r="D205" s="221"/>
      <c r="E205" s="221"/>
      <c r="F205" s="221"/>
      <c r="G205" s="221"/>
      <c r="H205" s="221"/>
      <c r="I205" s="221"/>
      <c r="J205" s="213"/>
    </row>
    <row r="206" spans="1:10" x14ac:dyDescent="0.25">
      <c r="A206" s="211"/>
      <c r="B206" s="220"/>
      <c r="C206" s="221"/>
      <c r="D206" s="221"/>
      <c r="E206" s="221"/>
      <c r="F206" s="221"/>
      <c r="G206" s="221"/>
      <c r="H206" s="221"/>
      <c r="I206" s="221"/>
      <c r="J206" s="213"/>
    </row>
    <row r="207" spans="1:10" x14ac:dyDescent="0.25">
      <c r="A207" s="211"/>
      <c r="B207" s="220"/>
      <c r="C207" s="221"/>
      <c r="D207" s="221"/>
      <c r="E207" s="221"/>
      <c r="F207" s="221"/>
      <c r="G207" s="221"/>
      <c r="H207" s="221"/>
      <c r="I207" s="221"/>
      <c r="J207" s="213"/>
    </row>
    <row r="208" spans="1:10" x14ac:dyDescent="0.25">
      <c r="A208" s="211"/>
      <c r="B208" s="220"/>
      <c r="C208" s="221"/>
      <c r="D208" s="221"/>
      <c r="E208" s="221"/>
      <c r="F208" s="221"/>
      <c r="G208" s="221"/>
      <c r="H208" s="221"/>
      <c r="I208" s="221"/>
      <c r="J208" s="213"/>
    </row>
    <row r="209" spans="1:10" x14ac:dyDescent="0.25">
      <c r="A209" s="211"/>
      <c r="B209" s="220"/>
      <c r="C209" s="221"/>
      <c r="D209" s="221"/>
      <c r="E209" s="221"/>
      <c r="F209" s="221"/>
      <c r="G209" s="221"/>
      <c r="H209" s="221"/>
      <c r="I209" s="221"/>
      <c r="J209" s="213"/>
    </row>
    <row r="210" spans="1:10" x14ac:dyDescent="0.25">
      <c r="A210" s="211"/>
      <c r="B210" s="220"/>
      <c r="C210" s="221"/>
      <c r="D210" s="221"/>
      <c r="E210" s="221"/>
      <c r="F210" s="221"/>
      <c r="G210" s="221"/>
      <c r="H210" s="221"/>
      <c r="I210" s="221"/>
      <c r="J210" s="213"/>
    </row>
    <row r="211" spans="1:10" x14ac:dyDescent="0.25">
      <c r="A211" s="211"/>
      <c r="B211" s="220"/>
      <c r="C211" s="221"/>
      <c r="D211" s="221"/>
      <c r="E211" s="221"/>
      <c r="F211" s="221"/>
      <c r="G211" s="221"/>
      <c r="H211" s="221"/>
      <c r="I211" s="221"/>
      <c r="J211" s="213"/>
    </row>
    <row r="212" spans="1:10" x14ac:dyDescent="0.25">
      <c r="A212" s="211"/>
      <c r="B212" s="220"/>
      <c r="C212" s="221"/>
      <c r="D212" s="221"/>
      <c r="E212" s="221"/>
      <c r="F212" s="221"/>
      <c r="G212" s="221"/>
      <c r="H212" s="221"/>
      <c r="I212" s="221"/>
      <c r="J212" s="213"/>
    </row>
    <row r="213" spans="1:10" x14ac:dyDescent="0.25">
      <c r="A213" s="211"/>
      <c r="B213" s="220"/>
      <c r="C213" s="221"/>
      <c r="D213" s="221"/>
      <c r="E213" s="221"/>
      <c r="F213" s="221"/>
      <c r="G213" s="221"/>
      <c r="H213" s="221"/>
      <c r="I213" s="221"/>
      <c r="J213" s="213"/>
    </row>
    <row r="214" spans="1:10" x14ac:dyDescent="0.25">
      <c r="A214" s="211"/>
      <c r="B214" s="220"/>
      <c r="C214" s="221"/>
      <c r="D214" s="221"/>
      <c r="E214" s="221"/>
      <c r="F214" s="221"/>
      <c r="G214" s="221"/>
      <c r="H214" s="221"/>
      <c r="I214" s="221"/>
      <c r="J214" s="213"/>
    </row>
    <row r="215" spans="1:10" x14ac:dyDescent="0.25">
      <c r="A215" s="211"/>
      <c r="B215" s="220"/>
      <c r="C215" s="221"/>
      <c r="D215" s="221"/>
      <c r="E215" s="221"/>
      <c r="F215" s="221"/>
      <c r="G215" s="221"/>
      <c r="H215" s="221"/>
      <c r="I215" s="221"/>
      <c r="J215" s="213"/>
    </row>
    <row r="216" spans="1:10" x14ac:dyDescent="0.25">
      <c r="A216" s="211"/>
      <c r="B216" s="220"/>
      <c r="C216" s="221"/>
      <c r="D216" s="221"/>
      <c r="E216" s="221"/>
      <c r="F216" s="221"/>
      <c r="G216" s="221"/>
      <c r="H216" s="221"/>
      <c r="I216" s="221"/>
      <c r="J216" s="213"/>
    </row>
    <row r="217" spans="1:10" x14ac:dyDescent="0.25">
      <c r="A217" s="211"/>
      <c r="B217" s="220"/>
      <c r="C217" s="221"/>
      <c r="D217" s="221"/>
      <c r="E217" s="221"/>
      <c r="F217" s="221"/>
      <c r="G217" s="221"/>
      <c r="H217" s="221"/>
      <c r="I217" s="221"/>
      <c r="J217" s="213"/>
    </row>
    <row r="218" spans="1:10" x14ac:dyDescent="0.25">
      <c r="A218" s="211"/>
      <c r="B218" s="220"/>
      <c r="C218" s="221"/>
      <c r="D218" s="221"/>
      <c r="E218" s="221"/>
      <c r="F218" s="221"/>
      <c r="G218" s="221"/>
      <c r="H218" s="221"/>
      <c r="I218" s="221"/>
      <c r="J218" s="213"/>
    </row>
    <row r="219" spans="1:10" x14ac:dyDescent="0.25">
      <c r="A219" s="211"/>
      <c r="B219" s="220"/>
      <c r="C219" s="221"/>
      <c r="D219" s="221"/>
      <c r="E219" s="221"/>
      <c r="F219" s="221"/>
      <c r="G219" s="221"/>
      <c r="H219" s="221"/>
      <c r="I219" s="221"/>
      <c r="J219" s="213"/>
    </row>
    <row r="220" spans="1:10" x14ac:dyDescent="0.25">
      <c r="A220" s="211"/>
      <c r="B220" s="220"/>
      <c r="C220" s="221"/>
      <c r="D220" s="221"/>
      <c r="E220" s="221"/>
      <c r="F220" s="221"/>
      <c r="G220" s="221"/>
      <c r="H220" s="221"/>
      <c r="I220" s="221"/>
      <c r="J220" s="213"/>
    </row>
    <row r="221" spans="1:10" x14ac:dyDescent="0.25">
      <c r="A221" s="211"/>
      <c r="B221" s="220"/>
      <c r="C221" s="221"/>
      <c r="D221" s="221"/>
      <c r="E221" s="221"/>
      <c r="F221" s="221"/>
      <c r="G221" s="221"/>
      <c r="H221" s="221"/>
      <c r="I221" s="221"/>
      <c r="J221" s="213"/>
    </row>
    <row r="222" spans="1:10" x14ac:dyDescent="0.25">
      <c r="A222" s="211"/>
      <c r="B222" s="220"/>
      <c r="C222" s="221"/>
      <c r="D222" s="221"/>
      <c r="E222" s="221"/>
      <c r="F222" s="221"/>
      <c r="G222" s="221"/>
      <c r="H222" s="221"/>
      <c r="I222" s="221"/>
      <c r="J222" s="213"/>
    </row>
    <row r="223" spans="1:10" x14ac:dyDescent="0.25">
      <c r="A223" s="211"/>
      <c r="B223" s="220"/>
      <c r="C223" s="221"/>
      <c r="D223" s="221"/>
      <c r="E223" s="221"/>
      <c r="F223" s="221"/>
      <c r="G223" s="221"/>
      <c r="H223" s="221"/>
      <c r="I223" s="221"/>
      <c r="J223" s="213"/>
    </row>
    <row r="224" spans="1:10" x14ac:dyDescent="0.25">
      <c r="A224" s="211"/>
      <c r="B224" s="220"/>
      <c r="C224" s="221"/>
      <c r="D224" s="221"/>
      <c r="E224" s="221"/>
      <c r="F224" s="221"/>
      <c r="G224" s="221"/>
      <c r="H224" s="221"/>
      <c r="I224" s="221"/>
      <c r="J224" s="213"/>
    </row>
    <row r="225" spans="1:10" x14ac:dyDescent="0.25">
      <c r="A225" s="211"/>
      <c r="B225" s="220"/>
      <c r="C225" s="221"/>
      <c r="D225" s="221"/>
      <c r="E225" s="221"/>
      <c r="F225" s="221"/>
      <c r="G225" s="221"/>
      <c r="H225" s="221"/>
      <c r="I225" s="221"/>
      <c r="J225" s="213"/>
    </row>
    <row r="226" spans="1:10" x14ac:dyDescent="0.25">
      <c r="A226" s="211"/>
      <c r="B226" s="220"/>
      <c r="C226" s="221"/>
      <c r="D226" s="221"/>
      <c r="E226" s="221"/>
      <c r="F226" s="221"/>
      <c r="G226" s="221"/>
      <c r="H226" s="221"/>
      <c r="I226" s="221"/>
      <c r="J226" s="213"/>
    </row>
    <row r="227" spans="1:10" x14ac:dyDescent="0.25">
      <c r="A227" s="211"/>
      <c r="B227" s="220"/>
      <c r="C227" s="221"/>
      <c r="D227" s="221"/>
      <c r="E227" s="221"/>
      <c r="F227" s="221"/>
      <c r="G227" s="221"/>
      <c r="H227" s="221"/>
      <c r="I227" s="221"/>
      <c r="J227" s="213"/>
    </row>
    <row r="228" spans="1:10" x14ac:dyDescent="0.25">
      <c r="A228" s="211"/>
      <c r="B228" s="220"/>
      <c r="C228" s="221"/>
      <c r="D228" s="221"/>
      <c r="E228" s="221"/>
      <c r="F228" s="221"/>
      <c r="G228" s="221"/>
      <c r="H228" s="221"/>
      <c r="I228" s="221"/>
      <c r="J228" s="213"/>
    </row>
    <row r="229" spans="1:10" x14ac:dyDescent="0.25">
      <c r="A229" s="211"/>
      <c r="B229" s="220"/>
      <c r="C229" s="221"/>
      <c r="D229" s="221"/>
      <c r="E229" s="221"/>
      <c r="F229" s="221"/>
      <c r="G229" s="221"/>
      <c r="H229" s="221"/>
      <c r="I229" s="221"/>
      <c r="J229" s="213"/>
    </row>
    <row r="230" spans="1:10" x14ac:dyDescent="0.25">
      <c r="A230" s="211"/>
      <c r="B230" s="220"/>
      <c r="C230" s="221"/>
      <c r="D230" s="221"/>
      <c r="E230" s="221"/>
      <c r="F230" s="221"/>
      <c r="G230" s="221"/>
      <c r="H230" s="221"/>
      <c r="I230" s="221"/>
      <c r="J230" s="213"/>
    </row>
    <row r="231" spans="1:10" x14ac:dyDescent="0.25">
      <c r="A231" s="211"/>
      <c r="B231" s="220"/>
      <c r="C231" s="221"/>
      <c r="D231" s="221"/>
      <c r="E231" s="221"/>
      <c r="F231" s="221"/>
      <c r="G231" s="221"/>
      <c r="H231" s="221"/>
      <c r="I231" s="221"/>
      <c r="J231" s="213"/>
    </row>
    <row r="232" spans="1:10" x14ac:dyDescent="0.25">
      <c r="A232" s="211"/>
      <c r="B232" s="220"/>
      <c r="C232" s="221"/>
      <c r="D232" s="221"/>
      <c r="E232" s="221"/>
      <c r="F232" s="221"/>
      <c r="G232" s="221"/>
      <c r="H232" s="221"/>
      <c r="I232" s="221"/>
      <c r="J232" s="213"/>
    </row>
    <row r="233" spans="1:10" x14ac:dyDescent="0.25">
      <c r="A233" s="211"/>
      <c r="B233" s="220"/>
      <c r="C233" s="221"/>
      <c r="D233" s="221"/>
      <c r="E233" s="221"/>
      <c r="F233" s="221"/>
      <c r="G233" s="221"/>
      <c r="H233" s="221"/>
      <c r="I233" s="221"/>
      <c r="J233" s="213"/>
    </row>
    <row r="234" spans="1:10" x14ac:dyDescent="0.25">
      <c r="A234" s="211"/>
      <c r="B234" s="220"/>
      <c r="C234" s="221"/>
      <c r="D234" s="221"/>
      <c r="E234" s="221"/>
      <c r="F234" s="221"/>
      <c r="G234" s="221"/>
      <c r="H234" s="221"/>
      <c r="I234" s="221"/>
      <c r="J234" s="213"/>
    </row>
    <row r="235" spans="1:10" x14ac:dyDescent="0.25">
      <c r="A235" s="211"/>
      <c r="B235" s="220"/>
      <c r="C235" s="221"/>
      <c r="D235" s="221"/>
      <c r="E235" s="221"/>
      <c r="F235" s="221"/>
      <c r="G235" s="221"/>
      <c r="H235" s="221"/>
      <c r="I235" s="221"/>
      <c r="J235" s="213"/>
    </row>
    <row r="236" spans="1:10" x14ac:dyDescent="0.25">
      <c r="A236" s="211"/>
      <c r="B236" s="220"/>
      <c r="C236" s="221"/>
      <c r="D236" s="221"/>
      <c r="E236" s="221"/>
      <c r="F236" s="221"/>
      <c r="G236" s="221"/>
      <c r="H236" s="221"/>
      <c r="I236" s="221"/>
      <c r="J236" s="213"/>
    </row>
    <row r="237" spans="1:10" x14ac:dyDescent="0.25">
      <c r="A237" s="211"/>
      <c r="B237" s="220"/>
      <c r="C237" s="221"/>
      <c r="D237" s="221"/>
      <c r="E237" s="221"/>
      <c r="F237" s="221"/>
      <c r="G237" s="221"/>
      <c r="H237" s="221"/>
      <c r="I237" s="221"/>
      <c r="J237" s="213"/>
    </row>
    <row r="238" spans="1:10" x14ac:dyDescent="0.25">
      <c r="A238" s="211"/>
      <c r="B238" s="220"/>
      <c r="C238" s="221"/>
      <c r="D238" s="221"/>
      <c r="E238" s="221"/>
      <c r="F238" s="221"/>
      <c r="G238" s="221"/>
      <c r="H238" s="221"/>
      <c r="I238" s="221"/>
      <c r="J238" s="213"/>
    </row>
    <row r="239" spans="1:10" x14ac:dyDescent="0.25">
      <c r="A239" s="211"/>
      <c r="B239" s="220"/>
      <c r="C239" s="221"/>
      <c r="D239" s="221"/>
      <c r="E239" s="221"/>
      <c r="F239" s="221"/>
      <c r="G239" s="221"/>
      <c r="H239" s="221"/>
      <c r="I239" s="221"/>
      <c r="J239" s="213"/>
    </row>
    <row r="240" spans="1:10" x14ac:dyDescent="0.25">
      <c r="A240" s="211"/>
      <c r="B240" s="220"/>
      <c r="C240" s="221"/>
      <c r="D240" s="221"/>
      <c r="E240" s="221"/>
      <c r="F240" s="221"/>
      <c r="G240" s="221"/>
      <c r="H240" s="221"/>
      <c r="I240" s="221"/>
      <c r="J240" s="213"/>
    </row>
    <row r="241" spans="1:10" x14ac:dyDescent="0.25">
      <c r="A241" s="211"/>
      <c r="B241" s="220"/>
      <c r="C241" s="221"/>
      <c r="D241" s="221"/>
      <c r="E241" s="221"/>
      <c r="F241" s="221"/>
      <c r="G241" s="221"/>
      <c r="H241" s="221"/>
      <c r="I241" s="221"/>
      <c r="J241" s="223"/>
    </row>
    <row r="242" spans="1:10" x14ac:dyDescent="0.25">
      <c r="A242" s="211"/>
      <c r="B242" s="220"/>
      <c r="C242" s="221"/>
      <c r="D242" s="221"/>
      <c r="E242" s="221"/>
      <c r="F242" s="221"/>
      <c r="G242" s="221"/>
      <c r="H242" s="221"/>
      <c r="I242" s="221"/>
      <c r="J242" s="222"/>
    </row>
    <row r="243" spans="1:10" x14ac:dyDescent="0.25">
      <c r="A243" s="211"/>
      <c r="B243" s="220"/>
      <c r="C243" s="221"/>
      <c r="D243" s="221"/>
      <c r="E243" s="221"/>
      <c r="F243" s="221"/>
      <c r="G243" s="221"/>
      <c r="H243" s="221"/>
      <c r="I243" s="221"/>
      <c r="J243" s="213"/>
    </row>
    <row r="244" spans="1:10" x14ac:dyDescent="0.25">
      <c r="A244" s="211"/>
      <c r="B244" s="220"/>
      <c r="C244" s="221"/>
      <c r="D244" s="221"/>
      <c r="E244" s="221"/>
      <c r="F244" s="221"/>
      <c r="G244" s="221"/>
      <c r="H244" s="221"/>
      <c r="I244" s="221"/>
      <c r="J244" s="213"/>
    </row>
    <row r="245" spans="1:10" x14ac:dyDescent="0.25">
      <c r="A245" s="211"/>
      <c r="B245" s="220"/>
      <c r="C245" s="221"/>
      <c r="D245" s="221"/>
      <c r="E245" s="221"/>
      <c r="F245" s="221"/>
      <c r="G245" s="221"/>
      <c r="H245" s="221"/>
      <c r="I245" s="221"/>
      <c r="J245" s="213"/>
    </row>
    <row r="246" spans="1:10" x14ac:dyDescent="0.25">
      <c r="A246" s="211"/>
      <c r="B246" s="220"/>
      <c r="C246" s="221"/>
      <c r="D246" s="221"/>
      <c r="E246" s="221"/>
      <c r="F246" s="221"/>
      <c r="G246" s="221"/>
      <c r="H246" s="221"/>
      <c r="I246" s="221"/>
      <c r="J246" s="213"/>
    </row>
    <row r="247" spans="1:10" x14ac:dyDescent="0.25">
      <c r="A247" s="211"/>
      <c r="B247" s="220"/>
      <c r="C247" s="221"/>
      <c r="D247" s="221"/>
      <c r="E247" s="221"/>
      <c r="F247" s="221"/>
      <c r="G247" s="221"/>
      <c r="H247" s="221"/>
      <c r="I247" s="221"/>
      <c r="J247" s="213"/>
    </row>
    <row r="248" spans="1:10" x14ac:dyDescent="0.25">
      <c r="A248" s="211"/>
      <c r="B248" s="220"/>
      <c r="C248" s="221"/>
      <c r="D248" s="221"/>
      <c r="E248" s="221"/>
      <c r="F248" s="221"/>
      <c r="G248" s="221"/>
      <c r="H248" s="221"/>
      <c r="I248" s="221"/>
      <c r="J248" s="213"/>
    </row>
    <row r="249" spans="1:10" x14ac:dyDescent="0.25">
      <c r="A249" s="211"/>
      <c r="B249" s="220"/>
      <c r="C249" s="221"/>
      <c r="D249" s="221"/>
      <c r="E249" s="221"/>
      <c r="F249" s="221"/>
      <c r="G249" s="221"/>
      <c r="H249" s="221"/>
      <c r="I249" s="221"/>
      <c r="J249" s="213"/>
    </row>
    <row r="250" spans="1:10" x14ac:dyDescent="0.25">
      <c r="A250" s="211"/>
      <c r="B250" s="220"/>
      <c r="C250" s="221"/>
      <c r="D250" s="221"/>
      <c r="E250" s="221"/>
      <c r="F250" s="221"/>
      <c r="G250" s="221"/>
      <c r="H250" s="221"/>
      <c r="I250" s="221"/>
      <c r="J250" s="213"/>
    </row>
    <row r="251" spans="1:10" x14ac:dyDescent="0.25">
      <c r="A251" s="211"/>
      <c r="B251" s="220"/>
      <c r="C251" s="221"/>
      <c r="D251" s="221"/>
      <c r="E251" s="221"/>
      <c r="F251" s="221"/>
      <c r="G251" s="221"/>
      <c r="H251" s="221"/>
      <c r="I251" s="221"/>
      <c r="J251" s="213"/>
    </row>
    <row r="252" spans="1:10" x14ac:dyDescent="0.25">
      <c r="A252" s="211"/>
      <c r="B252" s="220"/>
      <c r="C252" s="221"/>
      <c r="D252" s="221"/>
      <c r="E252" s="221"/>
      <c r="F252" s="221"/>
      <c r="G252" s="221"/>
      <c r="H252" s="221"/>
      <c r="I252" s="221"/>
      <c r="J252" s="213"/>
    </row>
    <row r="253" spans="1:10" x14ac:dyDescent="0.25">
      <c r="A253" s="211"/>
      <c r="B253" s="220"/>
      <c r="C253" s="221"/>
      <c r="D253" s="221"/>
      <c r="E253" s="221"/>
      <c r="F253" s="221"/>
      <c r="G253" s="221"/>
      <c r="H253" s="221"/>
      <c r="I253" s="221"/>
      <c r="J253" s="213"/>
    </row>
    <row r="254" spans="1:10" x14ac:dyDescent="0.25">
      <c r="A254" s="211"/>
      <c r="B254" s="220"/>
      <c r="C254" s="221"/>
      <c r="D254" s="221"/>
      <c r="E254" s="221"/>
      <c r="F254" s="221"/>
      <c r="G254" s="221"/>
      <c r="H254" s="221"/>
      <c r="I254" s="221"/>
      <c r="J254" s="213"/>
    </row>
    <row r="255" spans="1:10" x14ac:dyDescent="0.25">
      <c r="A255" s="211"/>
      <c r="B255" s="220"/>
      <c r="C255" s="221"/>
      <c r="D255" s="221"/>
      <c r="E255" s="221"/>
      <c r="F255" s="221"/>
      <c r="G255" s="221"/>
      <c r="H255" s="221"/>
      <c r="I255" s="221"/>
      <c r="J255" s="213"/>
    </row>
    <row r="256" spans="1:10" x14ac:dyDescent="0.25">
      <c r="A256" s="211"/>
      <c r="B256" s="220"/>
      <c r="C256" s="221"/>
      <c r="D256" s="221"/>
      <c r="E256" s="221"/>
      <c r="F256" s="221"/>
      <c r="G256" s="221"/>
      <c r="H256" s="221"/>
      <c r="I256" s="221"/>
      <c r="J256" s="213"/>
    </row>
    <row r="257" spans="1:10" x14ac:dyDescent="0.25">
      <c r="A257" s="211"/>
      <c r="B257" s="220"/>
      <c r="C257" s="221"/>
      <c r="D257" s="221"/>
      <c r="E257" s="221"/>
      <c r="F257" s="221"/>
      <c r="G257" s="221"/>
      <c r="H257" s="221"/>
      <c r="I257" s="221"/>
      <c r="J257" s="213"/>
    </row>
    <row r="258" spans="1:10" x14ac:dyDescent="0.25">
      <c r="A258" s="211"/>
      <c r="B258" s="220"/>
      <c r="C258" s="221"/>
      <c r="D258" s="221"/>
      <c r="E258" s="221"/>
      <c r="F258" s="221"/>
      <c r="G258" s="221"/>
      <c r="H258" s="221"/>
      <c r="I258" s="221"/>
      <c r="J258" s="213"/>
    </row>
    <row r="259" spans="1:10" x14ac:dyDescent="0.25">
      <c r="A259" s="211"/>
      <c r="B259" s="220"/>
      <c r="C259" s="221"/>
      <c r="D259" s="221"/>
      <c r="E259" s="221"/>
      <c r="F259" s="221"/>
      <c r="G259" s="221"/>
      <c r="H259" s="221"/>
      <c r="I259" s="221"/>
      <c r="J259" s="213"/>
    </row>
  </sheetData>
  <mergeCells count="12">
    <mergeCell ref="A106:I106"/>
    <mergeCell ref="J1:AK5"/>
    <mergeCell ref="F3:F4"/>
    <mergeCell ref="A1:B1"/>
    <mergeCell ref="F1:I1"/>
    <mergeCell ref="A2:I2"/>
    <mergeCell ref="G3:I3"/>
    <mergeCell ref="A3:A4"/>
    <mergeCell ref="B3:B4"/>
    <mergeCell ref="C3:C4"/>
    <mergeCell ref="D3:D4"/>
    <mergeCell ref="E3:E4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rowBreaks count="1" manualBreakCount="1">
    <brk id="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3"/>
  <sheetViews>
    <sheetView topLeftCell="A92" workbookViewId="0">
      <selection activeCell="E17" sqref="E17"/>
    </sheetView>
  </sheetViews>
  <sheetFormatPr defaultColWidth="9.140625" defaultRowHeight="15" x14ac:dyDescent="0.25"/>
  <cols>
    <col min="1" max="1" width="5.140625" style="8" customWidth="1"/>
    <col min="2" max="2" width="19.140625" style="10" customWidth="1"/>
    <col min="3" max="3" width="7.140625" style="4" customWidth="1"/>
    <col min="4" max="4" width="6.140625" style="4" customWidth="1"/>
    <col min="5" max="5" width="12.28515625" style="4" customWidth="1"/>
    <col min="6" max="6" width="10.42578125" style="4" customWidth="1"/>
    <col min="7" max="7" width="10.5703125" style="4" customWidth="1"/>
    <col min="8" max="8" width="11.28515625" style="4" customWidth="1"/>
    <col min="9" max="9" width="18.85546875" style="4" customWidth="1"/>
    <col min="10" max="10" width="176" style="1" customWidth="1"/>
    <col min="11" max="12" width="9.140625" style="1"/>
    <col min="13" max="16384" width="9.140625" style="11"/>
  </cols>
  <sheetData>
    <row r="1" spans="1:10" s="11" customFormat="1" ht="60" customHeight="1" x14ac:dyDescent="0.25">
      <c r="A1" s="240"/>
      <c r="B1" s="240"/>
      <c r="C1" s="3"/>
      <c r="D1" s="3"/>
      <c r="E1" s="3"/>
      <c r="F1" s="241" t="s">
        <v>14</v>
      </c>
      <c r="G1" s="241"/>
      <c r="H1" s="241"/>
      <c r="I1" s="241"/>
      <c r="J1" s="2"/>
    </row>
    <row r="2" spans="1:10" s="11" customFormat="1" ht="116.25" customHeight="1" x14ac:dyDescent="0.25">
      <c r="A2" s="242" t="s">
        <v>80</v>
      </c>
      <c r="B2" s="242"/>
      <c r="C2" s="242"/>
      <c r="D2" s="242"/>
      <c r="E2" s="242"/>
      <c r="F2" s="242"/>
      <c r="G2" s="242"/>
      <c r="H2" s="242"/>
      <c r="I2" s="242"/>
      <c r="J2" s="29"/>
    </row>
    <row r="3" spans="1:10" s="48" customFormat="1" ht="105.75" customHeight="1" x14ac:dyDescent="0.25">
      <c r="A3" s="243" t="s">
        <v>0</v>
      </c>
      <c r="B3" s="243" t="s">
        <v>1</v>
      </c>
      <c r="C3" s="243" t="s">
        <v>64</v>
      </c>
      <c r="D3" s="243" t="s">
        <v>65</v>
      </c>
      <c r="E3" s="243" t="s">
        <v>2</v>
      </c>
      <c r="F3" s="243" t="s">
        <v>3</v>
      </c>
      <c r="G3" s="245" t="s">
        <v>15</v>
      </c>
      <c r="H3" s="246"/>
      <c r="I3" s="247"/>
      <c r="J3" s="36"/>
    </row>
    <row r="4" spans="1:10" s="25" customFormat="1" ht="58.5" customHeight="1" thickBot="1" x14ac:dyDescent="0.3">
      <c r="A4" s="244"/>
      <c r="B4" s="244"/>
      <c r="C4" s="244"/>
      <c r="D4" s="244"/>
      <c r="E4" s="244"/>
      <c r="F4" s="244"/>
      <c r="G4" s="50" t="s">
        <v>16</v>
      </c>
      <c r="H4" s="50" t="s">
        <v>17</v>
      </c>
      <c r="I4" s="97" t="s">
        <v>18</v>
      </c>
      <c r="J4" s="21"/>
    </row>
    <row r="5" spans="1:10" s="103" customFormat="1" ht="29.25" thickBot="1" x14ac:dyDescent="0.3">
      <c r="A5" s="99">
        <v>1</v>
      </c>
      <c r="B5" s="100" t="s">
        <v>4</v>
      </c>
      <c r="C5" s="101"/>
      <c r="D5" s="101"/>
      <c r="E5" s="101"/>
      <c r="F5" s="101"/>
      <c r="G5" s="101"/>
      <c r="H5" s="101"/>
      <c r="I5" s="102">
        <f>I6+I14+I15+I16+I17+I17+I18</f>
        <v>10327622</v>
      </c>
    </row>
    <row r="6" spans="1:10" s="96" customFormat="1" ht="48" thickBot="1" x14ac:dyDescent="0.3">
      <c r="A6" s="92"/>
      <c r="B6" s="93" t="s">
        <v>32</v>
      </c>
      <c r="C6" s="94"/>
      <c r="D6" s="94"/>
      <c r="E6" s="94"/>
      <c r="F6" s="94"/>
      <c r="G6" s="94"/>
      <c r="H6" s="94"/>
      <c r="I6" s="95">
        <f>I7+I8+I9+I10+I11+I12+I13</f>
        <v>7015734</v>
      </c>
    </row>
    <row r="7" spans="1:10" s="1" customFormat="1" ht="30.75" customHeight="1" x14ac:dyDescent="0.25">
      <c r="A7" s="88"/>
      <c r="B7" s="89" t="s">
        <v>67</v>
      </c>
      <c r="C7" s="55" t="s">
        <v>19</v>
      </c>
      <c r="D7" s="55">
        <v>9</v>
      </c>
      <c r="E7" s="90">
        <v>310000</v>
      </c>
      <c r="F7" s="90">
        <f>D7*E7</f>
        <v>2790000</v>
      </c>
      <c r="G7" s="55"/>
      <c r="H7" s="55"/>
      <c r="I7" s="91">
        <f t="shared" ref="I7:I17" si="0">F7</f>
        <v>2790000</v>
      </c>
      <c r="J7" s="21"/>
    </row>
    <row r="8" spans="1:10" s="1" customFormat="1" ht="16.5" customHeight="1" x14ac:dyDescent="0.25">
      <c r="A8" s="7"/>
      <c r="B8" s="9" t="s">
        <v>79</v>
      </c>
      <c r="C8" s="5" t="s">
        <v>19</v>
      </c>
      <c r="D8" s="5">
        <v>9</v>
      </c>
      <c r="E8" s="37">
        <v>75000</v>
      </c>
      <c r="F8" s="5">
        <f t="shared" ref="F8:F17" si="1">D8*E8</f>
        <v>675000</v>
      </c>
      <c r="G8" s="5"/>
      <c r="H8" s="5"/>
      <c r="I8" s="18">
        <f t="shared" si="0"/>
        <v>675000</v>
      </c>
      <c r="J8" s="21"/>
    </row>
    <row r="9" spans="1:10" s="1" customFormat="1" ht="18.75" customHeight="1" x14ac:dyDescent="0.25">
      <c r="A9" s="7"/>
      <c r="B9" s="9" t="s">
        <v>68</v>
      </c>
      <c r="C9" s="5" t="s">
        <v>19</v>
      </c>
      <c r="D9" s="5">
        <v>9</v>
      </c>
      <c r="E9" s="49">
        <v>75000</v>
      </c>
      <c r="F9" s="5">
        <f>D9*E9</f>
        <v>675000</v>
      </c>
      <c r="G9" s="5"/>
      <c r="H9" s="5"/>
      <c r="I9" s="18">
        <f t="shared" si="0"/>
        <v>675000</v>
      </c>
      <c r="J9" s="21"/>
    </row>
    <row r="10" spans="1:10" s="1" customFormat="1" ht="48" customHeight="1" x14ac:dyDescent="0.25">
      <c r="A10" s="7"/>
      <c r="B10" s="9" t="s">
        <v>66</v>
      </c>
      <c r="C10" s="5" t="s">
        <v>19</v>
      </c>
      <c r="D10" s="5">
        <v>9</v>
      </c>
      <c r="E10" s="5">
        <v>120000</v>
      </c>
      <c r="F10" s="5">
        <f t="shared" si="1"/>
        <v>1080000</v>
      </c>
      <c r="G10" s="5"/>
      <c r="H10" s="5"/>
      <c r="I10" s="18">
        <f t="shared" si="0"/>
        <v>1080000</v>
      </c>
      <c r="J10" s="21"/>
    </row>
    <row r="11" spans="1:10" s="1" customFormat="1" ht="19.5" customHeight="1" x14ac:dyDescent="0.25">
      <c r="A11" s="7"/>
      <c r="B11" s="9" t="s">
        <v>81</v>
      </c>
      <c r="C11" s="5" t="s">
        <v>19</v>
      </c>
      <c r="D11" s="5">
        <v>9</v>
      </c>
      <c r="E11" s="5">
        <v>120000</v>
      </c>
      <c r="F11" s="5">
        <f t="shared" si="1"/>
        <v>1080000</v>
      </c>
      <c r="G11" s="5"/>
      <c r="H11" s="5"/>
      <c r="I11" s="18">
        <f t="shared" si="0"/>
        <v>1080000</v>
      </c>
      <c r="J11" s="21"/>
    </row>
    <row r="12" spans="1:10" s="1" customFormat="1" ht="57.75" customHeight="1" x14ac:dyDescent="0.25">
      <c r="A12" s="12"/>
      <c r="B12" s="13" t="s">
        <v>34</v>
      </c>
      <c r="C12" s="5" t="s">
        <v>19</v>
      </c>
      <c r="D12" s="5">
        <v>9</v>
      </c>
      <c r="E12" s="5">
        <v>58526</v>
      </c>
      <c r="F12" s="5">
        <f t="shared" si="1"/>
        <v>526734</v>
      </c>
      <c r="G12" s="5"/>
      <c r="H12" s="5"/>
      <c r="I12" s="18">
        <f t="shared" si="0"/>
        <v>526734</v>
      </c>
      <c r="J12" s="21"/>
    </row>
    <row r="13" spans="1:10" s="1" customFormat="1" ht="47.25" customHeight="1" thickBot="1" x14ac:dyDescent="0.3">
      <c r="A13" s="64"/>
      <c r="B13" s="65" t="s">
        <v>35</v>
      </c>
      <c r="C13" s="66" t="s">
        <v>19</v>
      </c>
      <c r="D13" s="66">
        <v>9</v>
      </c>
      <c r="E13" s="45">
        <v>21000</v>
      </c>
      <c r="F13" s="66">
        <f t="shared" si="1"/>
        <v>189000</v>
      </c>
      <c r="G13" s="66"/>
      <c r="H13" s="66"/>
      <c r="I13" s="67">
        <f t="shared" si="0"/>
        <v>189000</v>
      </c>
      <c r="J13" s="21"/>
    </row>
    <row r="14" spans="1:10" s="73" customFormat="1" ht="27.75" customHeight="1" x14ac:dyDescent="0.25">
      <c r="A14" s="68"/>
      <c r="B14" s="69" t="s">
        <v>36</v>
      </c>
      <c r="C14" s="70" t="s">
        <v>19</v>
      </c>
      <c r="D14" s="70">
        <v>9</v>
      </c>
      <c r="E14" s="70">
        <v>1500</v>
      </c>
      <c r="F14" s="70">
        <f t="shared" si="1"/>
        <v>13500</v>
      </c>
      <c r="G14" s="70"/>
      <c r="H14" s="70"/>
      <c r="I14" s="71">
        <f t="shared" si="0"/>
        <v>13500</v>
      </c>
      <c r="J14" s="72"/>
    </row>
    <row r="15" spans="1:10" s="76" customFormat="1" ht="47.25" customHeight="1" x14ac:dyDescent="0.25">
      <c r="A15" s="74"/>
      <c r="B15" s="38" t="s">
        <v>41</v>
      </c>
      <c r="C15" s="5" t="s">
        <v>19</v>
      </c>
      <c r="D15" s="5">
        <v>9</v>
      </c>
      <c r="E15" s="5">
        <v>29990</v>
      </c>
      <c r="F15" s="5">
        <f t="shared" si="1"/>
        <v>269910</v>
      </c>
      <c r="G15" s="5"/>
      <c r="H15" s="5"/>
      <c r="I15" s="43">
        <f t="shared" si="0"/>
        <v>269910</v>
      </c>
      <c r="J15" s="75"/>
    </row>
    <row r="16" spans="1:10" s="76" customFormat="1" ht="64.5" customHeight="1" x14ac:dyDescent="0.25">
      <c r="A16" s="77"/>
      <c r="B16" s="38" t="s">
        <v>42</v>
      </c>
      <c r="C16" s="41" t="s">
        <v>5</v>
      </c>
      <c r="D16" s="41">
        <v>1</v>
      </c>
      <c r="E16" s="41">
        <v>47678</v>
      </c>
      <c r="F16" s="41">
        <f>D16*E16</f>
        <v>47678</v>
      </c>
      <c r="G16" s="41"/>
      <c r="H16" s="41"/>
      <c r="I16" s="43">
        <f t="shared" si="0"/>
        <v>47678</v>
      </c>
      <c r="J16" s="75"/>
    </row>
    <row r="17" spans="1:10" s="84" customFormat="1" ht="129.75" customHeight="1" thickBot="1" x14ac:dyDescent="0.3">
      <c r="A17" s="78"/>
      <c r="B17" s="79" t="s">
        <v>37</v>
      </c>
      <c r="C17" s="80" t="s">
        <v>19</v>
      </c>
      <c r="D17" s="80">
        <v>9</v>
      </c>
      <c r="E17" s="81">
        <v>160000</v>
      </c>
      <c r="F17" s="80">
        <f t="shared" si="1"/>
        <v>1440000</v>
      </c>
      <c r="G17" s="80"/>
      <c r="H17" s="80"/>
      <c r="I17" s="82">
        <f t="shared" si="0"/>
        <v>1440000</v>
      </c>
      <c r="J17" s="83"/>
    </row>
    <row r="18" spans="1:10" s="63" customFormat="1" ht="201.75" customHeight="1" thickBot="1" x14ac:dyDescent="0.25">
      <c r="A18" s="57"/>
      <c r="B18" s="58" t="s">
        <v>38</v>
      </c>
      <c r="C18" s="59"/>
      <c r="D18" s="59"/>
      <c r="E18" s="60"/>
      <c r="F18" s="59"/>
      <c r="G18" s="59"/>
      <c r="H18" s="61"/>
      <c r="I18" s="52">
        <f>I19+I20</f>
        <v>100800</v>
      </c>
      <c r="J18" s="62"/>
    </row>
    <row r="19" spans="1:10" s="1" customFormat="1" ht="34.5" customHeight="1" x14ac:dyDescent="0.25">
      <c r="A19" s="53"/>
      <c r="B19" s="54" t="s">
        <v>20</v>
      </c>
      <c r="C19" s="55" t="s">
        <v>19</v>
      </c>
      <c r="D19" s="55">
        <v>9</v>
      </c>
      <c r="E19" s="56">
        <v>5000</v>
      </c>
      <c r="F19" s="55">
        <f>D19*E19</f>
        <v>45000</v>
      </c>
      <c r="G19" s="55"/>
      <c r="H19" s="55"/>
      <c r="I19" s="51">
        <f>F19</f>
        <v>45000</v>
      </c>
      <c r="J19" s="21"/>
    </row>
    <row r="20" spans="1:10" s="2" customFormat="1" ht="48.75" customHeight="1" x14ac:dyDescent="0.25">
      <c r="A20" s="39"/>
      <c r="B20" s="40" t="s">
        <v>39</v>
      </c>
      <c r="C20" s="41"/>
      <c r="D20" s="41"/>
      <c r="E20" s="42"/>
      <c r="F20" s="41"/>
      <c r="G20" s="41"/>
      <c r="H20" s="41"/>
      <c r="I20" s="43">
        <f>I21+I22</f>
        <v>55800</v>
      </c>
      <c r="J20" s="29"/>
    </row>
    <row r="21" spans="1:10" s="1" customFormat="1" ht="30" customHeight="1" x14ac:dyDescent="0.25">
      <c r="A21" s="7"/>
      <c r="B21" s="46" t="s">
        <v>43</v>
      </c>
      <c r="C21" s="5" t="s">
        <v>19</v>
      </c>
      <c r="D21" s="5">
        <v>9</v>
      </c>
      <c r="E21" s="6">
        <v>3000</v>
      </c>
      <c r="F21" s="5">
        <f>D21*E21</f>
        <v>27000</v>
      </c>
      <c r="G21" s="5"/>
      <c r="H21" s="5"/>
      <c r="I21" s="18">
        <f>F21</f>
        <v>27000</v>
      </c>
      <c r="J21" s="21"/>
    </row>
    <row r="22" spans="1:10" s="1" customFormat="1" ht="30" customHeight="1" x14ac:dyDescent="0.25">
      <c r="A22" s="7"/>
      <c r="B22" s="47" t="s">
        <v>44</v>
      </c>
      <c r="C22" s="5" t="s">
        <v>19</v>
      </c>
      <c r="D22" s="5">
        <v>9</v>
      </c>
      <c r="E22" s="6">
        <v>3200</v>
      </c>
      <c r="F22" s="5">
        <f>D22*E22</f>
        <v>28800</v>
      </c>
      <c r="G22" s="5"/>
      <c r="H22" s="5"/>
      <c r="I22" s="18">
        <f>F22</f>
        <v>28800</v>
      </c>
      <c r="J22" s="21"/>
    </row>
    <row r="23" spans="1:10" s="108" customFormat="1" ht="52.5" customHeight="1" x14ac:dyDescent="0.25">
      <c r="A23" s="104">
        <v>2</v>
      </c>
      <c r="B23" s="105" t="s">
        <v>21</v>
      </c>
      <c r="C23" s="106"/>
      <c r="D23" s="106"/>
      <c r="E23" s="106"/>
      <c r="F23" s="106"/>
      <c r="G23" s="106"/>
      <c r="H23" s="106"/>
      <c r="I23" s="107">
        <f>I24+I25+I29+I30+I31</f>
        <v>3138703</v>
      </c>
    </row>
    <row r="24" spans="1:10" s="1" customFormat="1" ht="66" customHeight="1" x14ac:dyDescent="0.25">
      <c r="A24" s="12"/>
      <c r="B24" s="20" t="s">
        <v>71</v>
      </c>
      <c r="C24" s="16" t="s">
        <v>40</v>
      </c>
      <c r="D24" s="16">
        <v>3</v>
      </c>
      <c r="E24" s="17">
        <v>368000</v>
      </c>
      <c r="F24" s="16">
        <f>D24*E24</f>
        <v>1104000</v>
      </c>
      <c r="G24" s="16"/>
      <c r="H24" s="16"/>
      <c r="I24" s="19">
        <f>F24</f>
        <v>1104000</v>
      </c>
      <c r="J24" s="21"/>
    </row>
    <row r="25" spans="1:10" s="1" customFormat="1" ht="37.5" customHeight="1" x14ac:dyDescent="0.25">
      <c r="A25" s="12"/>
      <c r="B25" s="20" t="s">
        <v>70</v>
      </c>
      <c r="C25" s="16" t="s">
        <v>40</v>
      </c>
      <c r="D25" s="16">
        <v>2</v>
      </c>
      <c r="E25" s="16">
        <v>305000</v>
      </c>
      <c r="F25" s="16">
        <f>D25*E25</f>
        <v>610000</v>
      </c>
      <c r="G25" s="16"/>
      <c r="H25" s="16"/>
      <c r="I25" s="19">
        <f>F25</f>
        <v>610000</v>
      </c>
      <c r="J25" s="21"/>
    </row>
    <row r="26" spans="1:10" s="1" customFormat="1" ht="37.5" customHeight="1" x14ac:dyDescent="0.25">
      <c r="A26" s="12"/>
      <c r="B26" s="20" t="s">
        <v>84</v>
      </c>
      <c r="C26" s="16" t="s">
        <v>40</v>
      </c>
      <c r="D26" s="16">
        <v>1</v>
      </c>
      <c r="E26" s="16">
        <v>120000</v>
      </c>
      <c r="F26" s="16">
        <f>D26*E26</f>
        <v>120000</v>
      </c>
      <c r="G26" s="16"/>
      <c r="H26" s="16"/>
      <c r="I26" s="19">
        <f>F26</f>
        <v>120000</v>
      </c>
      <c r="J26" s="21"/>
    </row>
    <row r="27" spans="1:10" s="1" customFormat="1" ht="37.5" customHeight="1" x14ac:dyDescent="0.25">
      <c r="A27" s="12"/>
      <c r="B27" s="20" t="s">
        <v>85</v>
      </c>
      <c r="C27" s="16" t="s">
        <v>40</v>
      </c>
      <c r="D27" s="16">
        <v>1</v>
      </c>
      <c r="E27" s="16">
        <v>183000</v>
      </c>
      <c r="F27" s="16">
        <f t="shared" ref="F27:F28" si="2">D27*E27</f>
        <v>183000</v>
      </c>
      <c r="G27" s="16"/>
      <c r="H27" s="16"/>
      <c r="I27" s="19">
        <f t="shared" ref="I27:I28" si="3">F27</f>
        <v>183000</v>
      </c>
      <c r="J27" s="21"/>
    </row>
    <row r="28" spans="1:10" s="1" customFormat="1" ht="46.5" customHeight="1" x14ac:dyDescent="0.25">
      <c r="A28" s="12"/>
      <c r="B28" s="20" t="s">
        <v>86</v>
      </c>
      <c r="C28" s="16" t="s">
        <v>40</v>
      </c>
      <c r="D28" s="16">
        <v>3</v>
      </c>
      <c r="E28" s="16">
        <v>120000</v>
      </c>
      <c r="F28" s="16">
        <f t="shared" si="2"/>
        <v>360000</v>
      </c>
      <c r="G28" s="16"/>
      <c r="H28" s="16"/>
      <c r="I28" s="19">
        <f t="shared" si="3"/>
        <v>360000</v>
      </c>
      <c r="J28" s="21"/>
    </row>
    <row r="29" spans="1:10" s="1" customFormat="1" ht="37.5" customHeight="1" x14ac:dyDescent="0.25">
      <c r="A29" s="12"/>
      <c r="B29" s="20" t="s">
        <v>72</v>
      </c>
      <c r="C29" s="16" t="s">
        <v>40</v>
      </c>
      <c r="D29" s="16">
        <v>3</v>
      </c>
      <c r="E29" s="16">
        <v>89901</v>
      </c>
      <c r="F29" s="16">
        <f>D29*E29</f>
        <v>269703</v>
      </c>
      <c r="G29" s="16"/>
      <c r="H29" s="16"/>
      <c r="I29" s="19">
        <f>F29</f>
        <v>269703</v>
      </c>
      <c r="J29" s="21"/>
    </row>
    <row r="30" spans="1:10" s="1" customFormat="1" ht="37.5" customHeight="1" thickBot="1" x14ac:dyDescent="0.3">
      <c r="A30" s="64"/>
      <c r="B30" s="109" t="s">
        <v>73</v>
      </c>
      <c r="C30" s="110" t="s">
        <v>40</v>
      </c>
      <c r="D30" s="110">
        <v>2</v>
      </c>
      <c r="E30" s="110">
        <v>75000</v>
      </c>
      <c r="F30" s="110">
        <f>D30*E30</f>
        <v>150000</v>
      </c>
      <c r="G30" s="110"/>
      <c r="H30" s="110"/>
      <c r="I30" s="111">
        <f t="shared" ref="I30:I35" si="4">F30</f>
        <v>150000</v>
      </c>
      <c r="J30" s="21"/>
    </row>
    <row r="31" spans="1:10" s="118" customFormat="1" ht="45.75" customHeight="1" thickBot="1" x14ac:dyDescent="0.3">
      <c r="A31" s="92"/>
      <c r="B31" s="115" t="s">
        <v>74</v>
      </c>
      <c r="C31" s="116"/>
      <c r="D31" s="116"/>
      <c r="E31" s="116"/>
      <c r="F31" s="116"/>
      <c r="G31" s="116"/>
      <c r="H31" s="116"/>
      <c r="I31" s="117">
        <f>I32+I33+I34+I35+I36</f>
        <v>1005000</v>
      </c>
      <c r="J31" s="96"/>
    </row>
    <row r="32" spans="1:10" s="1" customFormat="1" ht="25.5" customHeight="1" x14ac:dyDescent="0.25">
      <c r="A32" s="88"/>
      <c r="B32" s="112" t="s">
        <v>75</v>
      </c>
      <c r="C32" s="113" t="s">
        <v>40</v>
      </c>
      <c r="D32" s="113">
        <v>5</v>
      </c>
      <c r="E32" s="113">
        <v>60000</v>
      </c>
      <c r="F32" s="113">
        <f t="shared" ref="F32:F36" si="5">D32*E32</f>
        <v>300000</v>
      </c>
      <c r="G32" s="113"/>
      <c r="H32" s="113"/>
      <c r="I32" s="114">
        <f t="shared" si="4"/>
        <v>300000</v>
      </c>
      <c r="J32" s="21"/>
    </row>
    <row r="33" spans="1:12" s="1" customFormat="1" ht="28.5" customHeight="1" x14ac:dyDescent="0.25">
      <c r="A33" s="12"/>
      <c r="B33" s="20" t="s">
        <v>87</v>
      </c>
      <c r="C33" s="16" t="s">
        <v>40</v>
      </c>
      <c r="D33" s="16">
        <v>5</v>
      </c>
      <c r="E33" s="16">
        <v>25000</v>
      </c>
      <c r="F33" s="16">
        <f t="shared" si="5"/>
        <v>125000</v>
      </c>
      <c r="G33" s="16"/>
      <c r="H33" s="16"/>
      <c r="I33" s="19">
        <f t="shared" si="4"/>
        <v>125000</v>
      </c>
      <c r="J33" s="21"/>
    </row>
    <row r="34" spans="1:12" s="1" customFormat="1" ht="25.5" customHeight="1" x14ac:dyDescent="0.25">
      <c r="A34" s="12"/>
      <c r="B34" s="20" t="s">
        <v>76</v>
      </c>
      <c r="C34" s="16" t="s">
        <v>40</v>
      </c>
      <c r="D34" s="16">
        <v>5</v>
      </c>
      <c r="E34" s="16">
        <v>50000</v>
      </c>
      <c r="F34" s="16">
        <f t="shared" si="5"/>
        <v>250000</v>
      </c>
      <c r="G34" s="16"/>
      <c r="H34" s="16"/>
      <c r="I34" s="19">
        <f t="shared" si="4"/>
        <v>250000</v>
      </c>
      <c r="J34" s="21"/>
    </row>
    <row r="35" spans="1:12" s="1" customFormat="1" ht="37.5" customHeight="1" x14ac:dyDescent="0.25">
      <c r="A35" s="12"/>
      <c r="B35" s="20" t="s">
        <v>77</v>
      </c>
      <c r="C35" s="16" t="s">
        <v>40</v>
      </c>
      <c r="D35" s="16">
        <v>2</v>
      </c>
      <c r="E35" s="16">
        <v>57000</v>
      </c>
      <c r="F35" s="16">
        <f t="shared" si="5"/>
        <v>114000</v>
      </c>
      <c r="G35" s="16"/>
      <c r="H35" s="16"/>
      <c r="I35" s="19">
        <f t="shared" si="4"/>
        <v>114000</v>
      </c>
      <c r="J35" s="21"/>
    </row>
    <row r="36" spans="1:12" s="1" customFormat="1" ht="31.5" customHeight="1" x14ac:dyDescent="0.25">
      <c r="A36" s="12"/>
      <c r="B36" s="20" t="s">
        <v>83</v>
      </c>
      <c r="C36" s="16" t="s">
        <v>40</v>
      </c>
      <c r="D36" s="16">
        <v>12</v>
      </c>
      <c r="E36" s="16">
        <v>18000</v>
      </c>
      <c r="F36" s="16">
        <f t="shared" si="5"/>
        <v>216000</v>
      </c>
      <c r="G36" s="16"/>
      <c r="H36" s="16"/>
      <c r="I36" s="19">
        <f>F36</f>
        <v>216000</v>
      </c>
      <c r="J36" s="21"/>
    </row>
    <row r="37" spans="1:12" s="108" customFormat="1" ht="38.25" customHeight="1" x14ac:dyDescent="0.25">
      <c r="A37" s="104">
        <v>3</v>
      </c>
      <c r="B37" s="119" t="s">
        <v>6</v>
      </c>
      <c r="C37" s="106"/>
      <c r="D37" s="106"/>
      <c r="E37" s="106"/>
      <c r="F37" s="106"/>
      <c r="G37" s="106"/>
      <c r="H37" s="106"/>
      <c r="I37" s="107">
        <f>I38+I39</f>
        <v>980000</v>
      </c>
    </row>
    <row r="38" spans="1:12" s="21" customFormat="1" ht="91.5" customHeight="1" x14ac:dyDescent="0.25">
      <c r="A38" s="14"/>
      <c r="B38" s="15" t="s">
        <v>49</v>
      </c>
      <c r="C38" s="16" t="s">
        <v>5</v>
      </c>
      <c r="D38" s="16">
        <v>1</v>
      </c>
      <c r="E38" s="16">
        <v>80000</v>
      </c>
      <c r="F38" s="16">
        <f>D38*E38</f>
        <v>80000</v>
      </c>
      <c r="G38" s="16"/>
      <c r="H38" s="16"/>
      <c r="I38" s="19">
        <f>F38</f>
        <v>80000</v>
      </c>
    </row>
    <row r="39" spans="1:12" s="21" customFormat="1" ht="62.25" customHeight="1" x14ac:dyDescent="0.25">
      <c r="A39" s="12"/>
      <c r="B39" s="15" t="s">
        <v>52</v>
      </c>
      <c r="C39" s="16" t="s">
        <v>19</v>
      </c>
      <c r="D39" s="16">
        <v>9</v>
      </c>
      <c r="E39" s="16">
        <v>100000</v>
      </c>
      <c r="F39" s="16">
        <f>D39*E39</f>
        <v>900000</v>
      </c>
      <c r="G39" s="16"/>
      <c r="H39" s="16"/>
      <c r="I39" s="19">
        <f>F39</f>
        <v>900000</v>
      </c>
    </row>
    <row r="40" spans="1:12" s="108" customFormat="1" ht="302.25" customHeight="1" x14ac:dyDescent="0.25">
      <c r="A40" s="104"/>
      <c r="B40" s="119" t="s">
        <v>50</v>
      </c>
      <c r="C40" s="106"/>
      <c r="D40" s="106"/>
      <c r="E40" s="106"/>
      <c r="F40" s="106"/>
      <c r="G40" s="106"/>
      <c r="H40" s="106"/>
      <c r="I40" s="107">
        <f>I41+I45+I47</f>
        <v>9785255</v>
      </c>
      <c r="J40" s="120"/>
    </row>
    <row r="41" spans="1:12" s="130" customFormat="1" ht="64.5" customHeight="1" x14ac:dyDescent="0.25">
      <c r="A41" s="26"/>
      <c r="B41" s="24" t="s">
        <v>47</v>
      </c>
      <c r="C41" s="27"/>
      <c r="D41" s="27"/>
      <c r="E41" s="27"/>
      <c r="F41" s="27"/>
      <c r="G41" s="27"/>
      <c r="H41" s="27"/>
      <c r="I41" s="28">
        <f>I42+I43+I44</f>
        <v>857655</v>
      </c>
      <c r="J41" s="30"/>
      <c r="K41" s="30"/>
      <c r="L41" s="30"/>
    </row>
    <row r="42" spans="1:12" ht="90" customHeight="1" x14ac:dyDescent="0.25">
      <c r="A42" s="14"/>
      <c r="B42" s="15" t="s">
        <v>61</v>
      </c>
      <c r="C42" s="16" t="s">
        <v>19</v>
      </c>
      <c r="D42" s="16">
        <v>9</v>
      </c>
      <c r="E42" s="16">
        <v>24505</v>
      </c>
      <c r="F42" s="16">
        <f>D42*E42</f>
        <v>220545</v>
      </c>
      <c r="G42" s="16"/>
      <c r="H42" s="16"/>
      <c r="I42" s="19">
        <f>F42</f>
        <v>220545</v>
      </c>
      <c r="J42" s="21"/>
    </row>
    <row r="43" spans="1:12" ht="77.25" customHeight="1" x14ac:dyDescent="0.25">
      <c r="A43" s="14"/>
      <c r="B43" s="15" t="s">
        <v>62</v>
      </c>
      <c r="C43" s="16" t="s">
        <v>19</v>
      </c>
      <c r="D43" s="16">
        <v>9</v>
      </c>
      <c r="E43" s="16">
        <v>25865</v>
      </c>
      <c r="F43" s="16">
        <f>D43*E43</f>
        <v>232785</v>
      </c>
      <c r="G43" s="16"/>
      <c r="H43" s="16"/>
      <c r="I43" s="19">
        <f>F43</f>
        <v>232785</v>
      </c>
      <c r="J43" s="21"/>
    </row>
    <row r="44" spans="1:12" ht="77.25" customHeight="1" x14ac:dyDescent="0.25">
      <c r="A44" s="14"/>
      <c r="B44" s="15" t="s">
        <v>63</v>
      </c>
      <c r="C44" s="16" t="s">
        <v>19</v>
      </c>
      <c r="D44" s="16">
        <v>9</v>
      </c>
      <c r="E44" s="16">
        <v>44925</v>
      </c>
      <c r="F44" s="16">
        <f>D44*E44</f>
        <v>404325</v>
      </c>
      <c r="G44" s="16"/>
      <c r="H44" s="16"/>
      <c r="I44" s="19">
        <f>F44</f>
        <v>404325</v>
      </c>
      <c r="J44" s="21"/>
    </row>
    <row r="45" spans="1:12" s="130" customFormat="1" ht="63" customHeight="1" thickBot="1" x14ac:dyDescent="0.3">
      <c r="A45" s="85"/>
      <c r="B45" s="86" t="s">
        <v>48</v>
      </c>
      <c r="C45" s="87"/>
      <c r="D45" s="87"/>
      <c r="E45" s="87"/>
      <c r="F45" s="87"/>
      <c r="G45" s="87"/>
      <c r="H45" s="87"/>
      <c r="I45" s="129">
        <f>I46</f>
        <v>135000</v>
      </c>
      <c r="J45" s="30"/>
      <c r="K45" s="30"/>
      <c r="L45" s="30"/>
    </row>
    <row r="46" spans="1:12" s="125" customFormat="1" ht="102.75" customHeight="1" thickBot="1" x14ac:dyDescent="0.3">
      <c r="A46" s="92"/>
      <c r="B46" s="123" t="s">
        <v>69</v>
      </c>
      <c r="C46" s="94" t="s">
        <v>19</v>
      </c>
      <c r="D46" s="94">
        <v>9</v>
      </c>
      <c r="E46" s="94">
        <v>15000</v>
      </c>
      <c r="F46" s="94">
        <f>D46*E46</f>
        <v>135000</v>
      </c>
      <c r="G46" s="94"/>
      <c r="H46" s="94"/>
      <c r="I46" s="117">
        <f>F46</f>
        <v>135000</v>
      </c>
      <c r="J46" s="62"/>
      <c r="K46" s="124"/>
      <c r="L46" s="124"/>
    </row>
    <row r="47" spans="1:12" s="128" customFormat="1" ht="108.75" customHeight="1" thickBot="1" x14ac:dyDescent="0.3">
      <c r="A47" s="57"/>
      <c r="B47" s="98" t="s">
        <v>28</v>
      </c>
      <c r="C47" s="59"/>
      <c r="D47" s="59"/>
      <c r="E47" s="59"/>
      <c r="F47" s="59"/>
      <c r="G47" s="59"/>
      <c r="H47" s="59"/>
      <c r="I47" s="127">
        <f>I48+I51</f>
        <v>8792600</v>
      </c>
      <c r="J47" s="63"/>
      <c r="K47" s="63"/>
      <c r="L47" s="63"/>
    </row>
    <row r="48" spans="1:12" s="44" customFormat="1" ht="47.25" customHeight="1" x14ac:dyDescent="0.25">
      <c r="A48" s="88"/>
      <c r="B48" s="126" t="s">
        <v>29</v>
      </c>
      <c r="C48" s="121"/>
      <c r="D48" s="121"/>
      <c r="E48" s="121"/>
      <c r="F48" s="121"/>
      <c r="G48" s="121"/>
      <c r="H48" s="121"/>
      <c r="I48" s="122">
        <f>I49+I50</f>
        <v>2880000</v>
      </c>
      <c r="J48" s="29"/>
      <c r="K48" s="29"/>
      <c r="L48" s="29"/>
    </row>
    <row r="49" spans="1:12" s="1" customFormat="1" ht="38.25" customHeight="1" x14ac:dyDescent="0.25">
      <c r="A49" s="14"/>
      <c r="B49" s="15" t="s">
        <v>9</v>
      </c>
      <c r="C49" s="16" t="s">
        <v>5</v>
      </c>
      <c r="D49" s="16">
        <v>36</v>
      </c>
      <c r="E49" s="16">
        <v>30000</v>
      </c>
      <c r="F49" s="16">
        <f t="shared" ref="F49:F55" si="6">D49*E49</f>
        <v>1080000</v>
      </c>
      <c r="G49" s="16"/>
      <c r="H49" s="16"/>
      <c r="I49" s="19">
        <f t="shared" ref="I49:I55" si="7">F49</f>
        <v>1080000</v>
      </c>
      <c r="J49" s="21"/>
    </row>
    <row r="50" spans="1:12" ht="46.5" customHeight="1" x14ac:dyDescent="0.25">
      <c r="A50" s="14"/>
      <c r="B50" s="15" t="s">
        <v>46</v>
      </c>
      <c r="C50" s="16" t="s">
        <v>5</v>
      </c>
      <c r="D50" s="16">
        <v>36</v>
      </c>
      <c r="E50" s="16">
        <v>50000</v>
      </c>
      <c r="F50" s="16">
        <f>D50*E50</f>
        <v>1800000</v>
      </c>
      <c r="G50" s="16"/>
      <c r="H50" s="16"/>
      <c r="I50" s="19">
        <f>F50</f>
        <v>1800000</v>
      </c>
      <c r="J50" s="21"/>
    </row>
    <row r="51" spans="1:12" s="29" customFormat="1" ht="48" customHeight="1" x14ac:dyDescent="0.2">
      <c r="A51" s="12"/>
      <c r="B51" s="38" t="s">
        <v>30</v>
      </c>
      <c r="C51" s="22"/>
      <c r="D51" s="22"/>
      <c r="E51" s="22"/>
      <c r="F51" s="22"/>
      <c r="G51" s="22"/>
      <c r="H51" s="22"/>
      <c r="I51" s="23">
        <f>I52+I53+I54+I55</f>
        <v>5912600</v>
      </c>
    </row>
    <row r="52" spans="1:12" ht="60" x14ac:dyDescent="0.25">
      <c r="A52" s="14"/>
      <c r="B52" s="15" t="s">
        <v>45</v>
      </c>
      <c r="C52" s="16" t="s">
        <v>10</v>
      </c>
      <c r="D52" s="16">
        <v>36</v>
      </c>
      <c r="E52" s="16">
        <v>80000</v>
      </c>
      <c r="F52" s="16">
        <f>D52*E52</f>
        <v>2880000</v>
      </c>
      <c r="G52" s="16"/>
      <c r="H52" s="16"/>
      <c r="I52" s="19">
        <f>F52</f>
        <v>2880000</v>
      </c>
      <c r="J52" s="21"/>
    </row>
    <row r="53" spans="1:12" ht="110.25" customHeight="1" x14ac:dyDescent="0.25">
      <c r="A53" s="14"/>
      <c r="B53" s="15" t="s">
        <v>31</v>
      </c>
      <c r="C53" s="16" t="s">
        <v>5</v>
      </c>
      <c r="D53" s="16">
        <v>1</v>
      </c>
      <c r="E53" s="16">
        <v>50000</v>
      </c>
      <c r="F53" s="16">
        <f t="shared" ref="F53:F54" si="8">D53*E53</f>
        <v>50000</v>
      </c>
      <c r="G53" s="16"/>
      <c r="H53" s="16"/>
      <c r="I53" s="19">
        <f t="shared" ref="I53:I54" si="9">F53</f>
        <v>50000</v>
      </c>
      <c r="J53" s="21"/>
    </row>
    <row r="54" spans="1:12" ht="60" x14ac:dyDescent="0.25">
      <c r="A54" s="14"/>
      <c r="B54" s="15" t="s">
        <v>12</v>
      </c>
      <c r="C54" s="16" t="s">
        <v>10</v>
      </c>
      <c r="D54" s="16">
        <v>36</v>
      </c>
      <c r="E54" s="16">
        <v>37850</v>
      </c>
      <c r="F54" s="16">
        <f t="shared" si="8"/>
        <v>1362600</v>
      </c>
      <c r="G54" s="16"/>
      <c r="H54" s="16"/>
      <c r="I54" s="19">
        <f t="shared" si="9"/>
        <v>1362600</v>
      </c>
      <c r="J54" s="21"/>
    </row>
    <row r="55" spans="1:12" ht="31.5" customHeight="1" x14ac:dyDescent="0.25">
      <c r="A55" s="14"/>
      <c r="B55" s="15" t="s">
        <v>11</v>
      </c>
      <c r="C55" s="16" t="s">
        <v>10</v>
      </c>
      <c r="D55" s="16">
        <v>36</v>
      </c>
      <c r="E55" s="16">
        <v>45000</v>
      </c>
      <c r="F55" s="16">
        <f t="shared" si="6"/>
        <v>1620000</v>
      </c>
      <c r="G55" s="16"/>
      <c r="H55" s="16"/>
      <c r="I55" s="19">
        <f t="shared" si="7"/>
        <v>1620000</v>
      </c>
      <c r="J55" s="21"/>
    </row>
    <row r="56" spans="1:12" s="136" customFormat="1" ht="88.5" customHeight="1" x14ac:dyDescent="0.25">
      <c r="A56" s="131"/>
      <c r="B56" s="132" t="s">
        <v>51</v>
      </c>
      <c r="C56" s="133"/>
      <c r="D56" s="133"/>
      <c r="E56" s="133"/>
      <c r="F56" s="133"/>
      <c r="G56" s="133"/>
      <c r="H56" s="133"/>
      <c r="I56" s="134">
        <f>I58+I61</f>
        <v>2275650</v>
      </c>
      <c r="J56" s="135"/>
      <c r="K56" s="135"/>
      <c r="L56" s="135" t="s">
        <v>8</v>
      </c>
    </row>
    <row r="57" spans="1:12" s="31" customFormat="1" ht="108.75" customHeight="1" x14ac:dyDescent="0.25">
      <c r="A57" s="12"/>
      <c r="B57" s="15" t="s">
        <v>28</v>
      </c>
      <c r="C57" s="22"/>
      <c r="D57" s="22"/>
      <c r="E57" s="22"/>
      <c r="F57" s="22"/>
      <c r="G57" s="22"/>
      <c r="H57" s="22"/>
      <c r="I57" s="23"/>
      <c r="J57" s="21"/>
      <c r="K57" s="21"/>
      <c r="L57" s="21"/>
    </row>
    <row r="58" spans="1:12" s="130" customFormat="1" ht="47.25" customHeight="1" x14ac:dyDescent="0.25">
      <c r="A58" s="26"/>
      <c r="B58" s="24" t="s">
        <v>29</v>
      </c>
      <c r="C58" s="27"/>
      <c r="D58" s="27"/>
      <c r="E58" s="27"/>
      <c r="F58" s="27"/>
      <c r="G58" s="27"/>
      <c r="H58" s="27"/>
      <c r="I58" s="28">
        <f>I59+I60</f>
        <v>810000</v>
      </c>
      <c r="J58" s="30"/>
      <c r="K58" s="30"/>
      <c r="L58" s="30"/>
    </row>
    <row r="59" spans="1:12" ht="30" customHeight="1" x14ac:dyDescent="0.25">
      <c r="A59" s="14"/>
      <c r="B59" s="15" t="s">
        <v>26</v>
      </c>
      <c r="C59" s="16" t="s">
        <v>5</v>
      </c>
      <c r="D59" s="16">
        <v>9</v>
      </c>
      <c r="E59" s="16">
        <v>40000</v>
      </c>
      <c r="F59" s="16">
        <f t="shared" ref="F59:F64" si="10">D59*E59</f>
        <v>360000</v>
      </c>
      <c r="G59" s="16"/>
      <c r="H59" s="16"/>
      <c r="I59" s="19">
        <f t="shared" ref="I59:I64" si="11">F59</f>
        <v>360000</v>
      </c>
      <c r="J59" s="21"/>
    </row>
    <row r="60" spans="1:12" s="1" customFormat="1" ht="60" x14ac:dyDescent="0.25">
      <c r="A60" s="14"/>
      <c r="B60" s="15" t="s">
        <v>46</v>
      </c>
      <c r="C60" s="16" t="s">
        <v>5</v>
      </c>
      <c r="D60" s="16">
        <v>9</v>
      </c>
      <c r="E60" s="16">
        <v>50000</v>
      </c>
      <c r="F60" s="16">
        <f>D60*E60</f>
        <v>450000</v>
      </c>
      <c r="G60" s="16"/>
      <c r="H60" s="16"/>
      <c r="I60" s="19">
        <f>F60</f>
        <v>450000</v>
      </c>
      <c r="J60" s="21"/>
    </row>
    <row r="61" spans="1:12" s="30" customFormat="1" ht="48" customHeight="1" x14ac:dyDescent="0.2">
      <c r="A61" s="26"/>
      <c r="B61" s="24" t="s">
        <v>30</v>
      </c>
      <c r="C61" s="27"/>
      <c r="D61" s="27"/>
      <c r="E61" s="27"/>
      <c r="F61" s="27"/>
      <c r="G61" s="27"/>
      <c r="H61" s="27"/>
      <c r="I61" s="28">
        <f>I62+I63+I64</f>
        <v>1465650</v>
      </c>
    </row>
    <row r="62" spans="1:12" s="34" customFormat="1" ht="78.75" customHeight="1" x14ac:dyDescent="0.25">
      <c r="A62" s="14"/>
      <c r="B62" s="15" t="s">
        <v>53</v>
      </c>
      <c r="C62" s="14" t="s">
        <v>5</v>
      </c>
      <c r="D62" s="14">
        <v>9</v>
      </c>
      <c r="E62" s="14">
        <v>80000</v>
      </c>
      <c r="F62" s="14">
        <f>D62*E62</f>
        <v>720000</v>
      </c>
      <c r="G62" s="14"/>
      <c r="H62" s="14"/>
      <c r="I62" s="32">
        <f>F62</f>
        <v>720000</v>
      </c>
      <c r="J62" s="36"/>
      <c r="K62" s="33"/>
      <c r="L62" s="33"/>
    </row>
    <row r="63" spans="1:12" ht="60" customHeight="1" x14ac:dyDescent="0.25">
      <c r="A63" s="14"/>
      <c r="B63" s="15" t="s">
        <v>12</v>
      </c>
      <c r="C63" s="16" t="s">
        <v>5</v>
      </c>
      <c r="D63" s="16">
        <v>9</v>
      </c>
      <c r="E63" s="16">
        <v>37850</v>
      </c>
      <c r="F63" s="16">
        <f t="shared" ref="F63" si="12">D63*E63</f>
        <v>340650</v>
      </c>
      <c r="G63" s="16"/>
      <c r="H63" s="16"/>
      <c r="I63" s="19">
        <f t="shared" ref="I63" si="13">F63</f>
        <v>340650</v>
      </c>
      <c r="J63" s="21"/>
    </row>
    <row r="64" spans="1:12" s="21" customFormat="1" ht="32.25" customHeight="1" x14ac:dyDescent="0.25">
      <c r="A64" s="14"/>
      <c r="B64" s="15" t="s">
        <v>11</v>
      </c>
      <c r="C64" s="16" t="s">
        <v>5</v>
      </c>
      <c r="D64" s="16">
        <v>9</v>
      </c>
      <c r="E64" s="17">
        <v>45000</v>
      </c>
      <c r="F64" s="16">
        <f t="shared" si="10"/>
        <v>405000</v>
      </c>
      <c r="G64" s="16"/>
      <c r="H64" s="16"/>
      <c r="I64" s="19">
        <f t="shared" si="11"/>
        <v>405000</v>
      </c>
    </row>
    <row r="65" spans="1:12" s="135" customFormat="1" ht="105.75" customHeight="1" x14ac:dyDescent="0.25">
      <c r="A65" s="131"/>
      <c r="B65" s="132" t="s">
        <v>56</v>
      </c>
      <c r="C65" s="137"/>
      <c r="D65" s="137"/>
      <c r="E65" s="137"/>
      <c r="F65" s="137"/>
      <c r="G65" s="137"/>
      <c r="H65" s="137"/>
      <c r="I65" s="134">
        <f>I67+I70</f>
        <v>1072850</v>
      </c>
    </row>
    <row r="66" spans="1:12" s="31" customFormat="1" ht="108.75" customHeight="1" x14ac:dyDescent="0.25">
      <c r="A66" s="12"/>
      <c r="B66" s="15" t="s">
        <v>28</v>
      </c>
      <c r="C66" s="22"/>
      <c r="D66" s="22"/>
      <c r="E66" s="22"/>
      <c r="F66" s="22"/>
      <c r="G66" s="22"/>
      <c r="H66" s="22"/>
      <c r="I66" s="23"/>
      <c r="J66" s="21"/>
      <c r="K66" s="21"/>
      <c r="L66" s="21"/>
    </row>
    <row r="67" spans="1:12" s="130" customFormat="1" ht="47.25" customHeight="1" x14ac:dyDescent="0.25">
      <c r="A67" s="26"/>
      <c r="B67" s="24" t="s">
        <v>29</v>
      </c>
      <c r="C67" s="27"/>
      <c r="D67" s="27"/>
      <c r="E67" s="27"/>
      <c r="F67" s="27"/>
      <c r="G67" s="27"/>
      <c r="H67" s="27"/>
      <c r="I67" s="28">
        <f>I68+I69</f>
        <v>110000</v>
      </c>
      <c r="J67" s="30"/>
      <c r="K67" s="30"/>
      <c r="L67" s="30"/>
    </row>
    <row r="68" spans="1:12" s="1" customFormat="1" ht="60.75" customHeight="1" x14ac:dyDescent="0.25">
      <c r="A68" s="14"/>
      <c r="B68" s="15" t="s">
        <v>22</v>
      </c>
      <c r="C68" s="16" t="s">
        <v>5</v>
      </c>
      <c r="D68" s="16">
        <v>2</v>
      </c>
      <c r="E68" s="16">
        <v>30000</v>
      </c>
      <c r="F68" s="16">
        <f t="shared" ref="F68" si="14">D68*E68</f>
        <v>60000</v>
      </c>
      <c r="G68" s="16"/>
      <c r="H68" s="16"/>
      <c r="I68" s="19">
        <f t="shared" ref="I68" si="15">F68</f>
        <v>60000</v>
      </c>
      <c r="J68" s="21"/>
    </row>
    <row r="69" spans="1:12" s="1" customFormat="1" ht="59.25" customHeight="1" x14ac:dyDescent="0.25">
      <c r="A69" s="14"/>
      <c r="B69" s="15" t="s">
        <v>46</v>
      </c>
      <c r="C69" s="16" t="s">
        <v>5</v>
      </c>
      <c r="D69" s="16">
        <v>1</v>
      </c>
      <c r="E69" s="16">
        <v>50000</v>
      </c>
      <c r="F69" s="16">
        <f>D69*E69</f>
        <v>50000</v>
      </c>
      <c r="G69" s="16"/>
      <c r="H69" s="16"/>
      <c r="I69" s="19">
        <f>F69</f>
        <v>50000</v>
      </c>
      <c r="J69" s="21"/>
    </row>
    <row r="70" spans="1:12" s="30" customFormat="1" ht="48" customHeight="1" x14ac:dyDescent="0.2">
      <c r="A70" s="26"/>
      <c r="B70" s="24" t="s">
        <v>30</v>
      </c>
      <c r="C70" s="27"/>
      <c r="D70" s="27"/>
      <c r="E70" s="27"/>
      <c r="F70" s="27"/>
      <c r="G70" s="27"/>
      <c r="H70" s="27"/>
      <c r="I70" s="28">
        <f>I71+I72+I73+I74+I75+I76+I77+I78</f>
        <v>962850</v>
      </c>
    </row>
    <row r="71" spans="1:12" s="34" customFormat="1" ht="78.75" customHeight="1" x14ac:dyDescent="0.25">
      <c r="A71" s="14"/>
      <c r="B71" s="15" t="s">
        <v>53</v>
      </c>
      <c r="C71" s="14" t="s">
        <v>5</v>
      </c>
      <c r="D71" s="14">
        <v>1</v>
      </c>
      <c r="E71" s="14">
        <v>80000</v>
      </c>
      <c r="F71" s="14">
        <f>D71*E71</f>
        <v>80000</v>
      </c>
      <c r="G71" s="14"/>
      <c r="H71" s="14"/>
      <c r="I71" s="32">
        <f>F71</f>
        <v>80000</v>
      </c>
      <c r="J71" s="36"/>
      <c r="K71" s="33"/>
      <c r="L71" s="33"/>
    </row>
    <row r="72" spans="1:12" s="1" customFormat="1" ht="95.25" customHeight="1" x14ac:dyDescent="0.25">
      <c r="A72" s="14"/>
      <c r="B72" s="15" t="s">
        <v>27</v>
      </c>
      <c r="C72" s="16" t="s">
        <v>5</v>
      </c>
      <c r="D72" s="16">
        <v>1</v>
      </c>
      <c r="E72" s="17">
        <v>95000</v>
      </c>
      <c r="F72" s="16">
        <f>D72*E72</f>
        <v>95000</v>
      </c>
      <c r="G72" s="16"/>
      <c r="H72" s="16"/>
      <c r="I72" s="19">
        <f>F72</f>
        <v>95000</v>
      </c>
      <c r="J72" s="21"/>
    </row>
    <row r="73" spans="1:12" s="1" customFormat="1" ht="65.25" customHeight="1" x14ac:dyDescent="0.25">
      <c r="A73" s="14"/>
      <c r="B73" s="15" t="s">
        <v>23</v>
      </c>
      <c r="C73" s="16" t="s">
        <v>5</v>
      </c>
      <c r="D73" s="16">
        <v>1</v>
      </c>
      <c r="E73" s="16">
        <v>37850</v>
      </c>
      <c r="F73" s="16">
        <f t="shared" ref="F73" si="16">D73*E73</f>
        <v>37850</v>
      </c>
      <c r="G73" s="16"/>
      <c r="H73" s="16"/>
      <c r="I73" s="19">
        <f t="shared" ref="I73" si="17">F73</f>
        <v>37850</v>
      </c>
      <c r="J73" s="21"/>
    </row>
    <row r="74" spans="1:12" s="1" customFormat="1" ht="108" customHeight="1" x14ac:dyDescent="0.25">
      <c r="A74" s="14"/>
      <c r="B74" s="15" t="s">
        <v>54</v>
      </c>
      <c r="C74" s="16" t="s">
        <v>5</v>
      </c>
      <c r="D74" s="16">
        <v>1</v>
      </c>
      <c r="E74" s="17">
        <v>550000</v>
      </c>
      <c r="F74" s="16">
        <f>D74*E74</f>
        <v>550000</v>
      </c>
      <c r="G74" s="16"/>
      <c r="H74" s="16"/>
      <c r="I74" s="19">
        <f>F74</f>
        <v>550000</v>
      </c>
      <c r="J74" s="21"/>
    </row>
    <row r="75" spans="1:12" s="1" customFormat="1" ht="79.5" customHeight="1" x14ac:dyDescent="0.25">
      <c r="A75" s="14"/>
      <c r="B75" s="15" t="s">
        <v>25</v>
      </c>
      <c r="C75" s="16" t="s">
        <v>5</v>
      </c>
      <c r="D75" s="16">
        <v>1</v>
      </c>
      <c r="E75" s="17">
        <v>50000</v>
      </c>
      <c r="F75" s="16">
        <f>D75*E75</f>
        <v>50000</v>
      </c>
      <c r="G75" s="16"/>
      <c r="H75" s="16"/>
      <c r="I75" s="19">
        <f>F75</f>
        <v>50000</v>
      </c>
      <c r="J75" s="21"/>
    </row>
    <row r="76" spans="1:12" s="21" customFormat="1" ht="23.25" customHeight="1" x14ac:dyDescent="0.25">
      <c r="A76" s="14"/>
      <c r="B76" s="15" t="s">
        <v>11</v>
      </c>
      <c r="C76" s="16" t="s">
        <v>5</v>
      </c>
      <c r="D76" s="16">
        <v>1</v>
      </c>
      <c r="E76" s="17">
        <v>45000</v>
      </c>
      <c r="F76" s="16">
        <f t="shared" ref="F76:F78" si="18">D76*E76</f>
        <v>45000</v>
      </c>
      <c r="G76" s="16"/>
      <c r="H76" s="16"/>
      <c r="I76" s="19">
        <f t="shared" ref="I76:I78" si="19">F76</f>
        <v>45000</v>
      </c>
    </row>
    <row r="77" spans="1:12" s="1" customFormat="1" ht="93.75" customHeight="1" x14ac:dyDescent="0.25">
      <c r="A77" s="14"/>
      <c r="B77" s="15" t="s">
        <v>24</v>
      </c>
      <c r="C77" s="16" t="s">
        <v>5</v>
      </c>
      <c r="D77" s="16">
        <v>1</v>
      </c>
      <c r="E77" s="16">
        <v>55000</v>
      </c>
      <c r="F77" s="16">
        <f t="shared" si="18"/>
        <v>55000</v>
      </c>
      <c r="G77" s="16"/>
      <c r="H77" s="16"/>
      <c r="I77" s="19">
        <f t="shared" si="19"/>
        <v>55000</v>
      </c>
      <c r="J77" s="21"/>
    </row>
    <row r="78" spans="1:12" ht="107.25" customHeight="1" x14ac:dyDescent="0.25">
      <c r="A78" s="14"/>
      <c r="B78" s="15" t="s">
        <v>31</v>
      </c>
      <c r="C78" s="16" t="s">
        <v>5</v>
      </c>
      <c r="D78" s="16">
        <v>1</v>
      </c>
      <c r="E78" s="16">
        <v>50000</v>
      </c>
      <c r="F78" s="16">
        <f t="shared" si="18"/>
        <v>50000</v>
      </c>
      <c r="G78" s="16"/>
      <c r="H78" s="16"/>
      <c r="I78" s="19">
        <f t="shared" si="19"/>
        <v>50000</v>
      </c>
      <c r="J78" s="21"/>
    </row>
    <row r="79" spans="1:12" s="135" customFormat="1" ht="132" customHeight="1" x14ac:dyDescent="0.25">
      <c r="A79" s="138"/>
      <c r="B79" s="132" t="s">
        <v>55</v>
      </c>
      <c r="C79" s="137"/>
      <c r="D79" s="137"/>
      <c r="E79" s="137"/>
      <c r="F79" s="137"/>
      <c r="G79" s="137"/>
      <c r="H79" s="137"/>
      <c r="I79" s="134">
        <f>I80</f>
        <v>858550</v>
      </c>
    </row>
    <row r="80" spans="1:12" s="31" customFormat="1" ht="108.75" customHeight="1" x14ac:dyDescent="0.25">
      <c r="A80" s="12"/>
      <c r="B80" s="15" t="s">
        <v>28</v>
      </c>
      <c r="C80" s="22"/>
      <c r="D80" s="22"/>
      <c r="E80" s="22"/>
      <c r="F80" s="22"/>
      <c r="G80" s="22"/>
      <c r="H80" s="22"/>
      <c r="I80" s="23">
        <f>I81+I84</f>
        <v>858550</v>
      </c>
      <c r="J80" s="21"/>
      <c r="K80" s="21"/>
      <c r="L80" s="21"/>
    </row>
    <row r="81" spans="1:12" s="130" customFormat="1" ht="47.25" customHeight="1" x14ac:dyDescent="0.25">
      <c r="A81" s="26"/>
      <c r="B81" s="24" t="s">
        <v>29</v>
      </c>
      <c r="C81" s="27"/>
      <c r="D81" s="27"/>
      <c r="E81" s="27"/>
      <c r="F81" s="27"/>
      <c r="G81" s="27"/>
      <c r="H81" s="27"/>
      <c r="I81" s="28">
        <f>I82+I83</f>
        <v>240000</v>
      </c>
      <c r="J81" s="30"/>
      <c r="K81" s="30"/>
      <c r="L81" s="30"/>
    </row>
    <row r="82" spans="1:12" s="1" customFormat="1" x14ac:dyDescent="0.25">
      <c r="A82" s="14"/>
      <c r="B82" s="15" t="s">
        <v>9</v>
      </c>
      <c r="C82" s="16" t="s">
        <v>5</v>
      </c>
      <c r="D82" s="16">
        <v>3</v>
      </c>
      <c r="E82" s="16">
        <v>30000</v>
      </c>
      <c r="F82" s="16">
        <f t="shared" ref="F82:F83" si="20">D82*E82</f>
        <v>90000</v>
      </c>
      <c r="G82" s="16"/>
      <c r="H82" s="16"/>
      <c r="I82" s="19">
        <f t="shared" ref="I82:I83" si="21">F82</f>
        <v>90000</v>
      </c>
      <c r="J82" s="21"/>
    </row>
    <row r="83" spans="1:12" s="1" customFormat="1" ht="62.25" customHeight="1" x14ac:dyDescent="0.25">
      <c r="A83" s="14"/>
      <c r="B83" s="15" t="s">
        <v>46</v>
      </c>
      <c r="C83" s="16" t="s">
        <v>5</v>
      </c>
      <c r="D83" s="16">
        <v>3</v>
      </c>
      <c r="E83" s="16">
        <v>50000</v>
      </c>
      <c r="F83" s="16">
        <f t="shared" si="20"/>
        <v>150000</v>
      </c>
      <c r="G83" s="16"/>
      <c r="H83" s="16"/>
      <c r="I83" s="19">
        <f t="shared" si="21"/>
        <v>150000</v>
      </c>
      <c r="J83" s="21"/>
    </row>
    <row r="84" spans="1:12" s="30" customFormat="1" ht="48" customHeight="1" x14ac:dyDescent="0.2">
      <c r="A84" s="26"/>
      <c r="B84" s="24" t="s">
        <v>30</v>
      </c>
      <c r="C84" s="27"/>
      <c r="D84" s="27"/>
      <c r="E84" s="27"/>
      <c r="F84" s="27"/>
      <c r="G84" s="27"/>
      <c r="H84" s="27"/>
      <c r="I84" s="28">
        <f>I85+I86+I87+I88+I89</f>
        <v>618550</v>
      </c>
    </row>
    <row r="85" spans="1:12" s="33" customFormat="1" ht="79.5" customHeight="1" x14ac:dyDescent="0.25">
      <c r="A85" s="14"/>
      <c r="B85" s="15" t="s">
        <v>57</v>
      </c>
      <c r="C85" s="16" t="s">
        <v>5</v>
      </c>
      <c r="D85" s="16">
        <v>3</v>
      </c>
      <c r="E85" s="16">
        <v>80000</v>
      </c>
      <c r="F85" s="16">
        <f>D85*E85</f>
        <v>240000</v>
      </c>
      <c r="G85" s="16"/>
      <c r="H85" s="16"/>
      <c r="I85" s="19">
        <f>F85</f>
        <v>240000</v>
      </c>
      <c r="J85" s="36"/>
    </row>
    <row r="86" spans="1:12" s="1" customFormat="1" ht="63.75" customHeight="1" x14ac:dyDescent="0.25">
      <c r="A86" s="14"/>
      <c r="B86" s="15" t="s">
        <v>12</v>
      </c>
      <c r="C86" s="16" t="s">
        <v>5</v>
      </c>
      <c r="D86" s="16">
        <v>3</v>
      </c>
      <c r="E86" s="16">
        <v>37850</v>
      </c>
      <c r="F86" s="16">
        <f t="shared" ref="F86:F87" si="22">D86*E86</f>
        <v>113550</v>
      </c>
      <c r="G86" s="16"/>
      <c r="H86" s="16"/>
      <c r="I86" s="19">
        <f t="shared" ref="I86:I87" si="23">F86</f>
        <v>113550</v>
      </c>
      <c r="J86" s="21"/>
    </row>
    <row r="87" spans="1:12" s="21" customFormat="1" ht="20.25" customHeight="1" x14ac:dyDescent="0.25">
      <c r="A87" s="14"/>
      <c r="B87" s="15" t="s">
        <v>11</v>
      </c>
      <c r="C87" s="14" t="s">
        <v>5</v>
      </c>
      <c r="D87" s="14">
        <v>3</v>
      </c>
      <c r="E87" s="141">
        <v>45000</v>
      </c>
      <c r="F87" s="14">
        <f t="shared" si="22"/>
        <v>135000</v>
      </c>
      <c r="G87" s="14"/>
      <c r="H87" s="14"/>
      <c r="I87" s="32">
        <f t="shared" si="23"/>
        <v>135000</v>
      </c>
    </row>
    <row r="88" spans="1:12" ht="110.25" customHeight="1" x14ac:dyDescent="0.25">
      <c r="A88" s="14"/>
      <c r="B88" s="15" t="s">
        <v>31</v>
      </c>
      <c r="C88" s="16" t="s">
        <v>5</v>
      </c>
      <c r="D88" s="16">
        <v>1</v>
      </c>
      <c r="E88" s="16">
        <v>50000</v>
      </c>
      <c r="F88" s="16">
        <f>D88*E88</f>
        <v>50000</v>
      </c>
      <c r="G88" s="16"/>
      <c r="H88" s="16"/>
      <c r="I88" s="19">
        <f>F88</f>
        <v>50000</v>
      </c>
      <c r="J88" s="21"/>
      <c r="K88" s="11"/>
      <c r="L88" s="11"/>
    </row>
    <row r="89" spans="1:12" ht="35.25" customHeight="1" x14ac:dyDescent="0.25">
      <c r="A89" s="14"/>
      <c r="B89" s="15" t="s">
        <v>58</v>
      </c>
      <c r="C89" s="16" t="s">
        <v>5</v>
      </c>
      <c r="D89" s="16">
        <v>2</v>
      </c>
      <c r="E89" s="16">
        <v>40000</v>
      </c>
      <c r="F89" s="16">
        <f>D89*E89</f>
        <v>80000</v>
      </c>
      <c r="G89" s="16"/>
      <c r="H89" s="16"/>
      <c r="I89" s="19">
        <f>F89</f>
        <v>80000</v>
      </c>
      <c r="J89" s="21"/>
      <c r="K89" s="11"/>
      <c r="L89" s="11"/>
    </row>
    <row r="90" spans="1:12" s="139" customFormat="1" ht="22.5" customHeight="1" x14ac:dyDescent="0.2">
      <c r="A90" s="131">
        <v>4</v>
      </c>
      <c r="B90" s="132" t="s">
        <v>60</v>
      </c>
      <c r="C90" s="133"/>
      <c r="D90" s="133"/>
      <c r="E90" s="133"/>
      <c r="F90" s="133"/>
      <c r="G90" s="133"/>
      <c r="H90" s="133"/>
      <c r="I90" s="134">
        <f>I91+I92</f>
        <v>1382200</v>
      </c>
    </row>
    <row r="91" spans="1:12" s="1" customFormat="1" ht="109.5" customHeight="1" x14ac:dyDescent="0.25">
      <c r="A91" s="14"/>
      <c r="B91" s="15" t="s">
        <v>13</v>
      </c>
      <c r="C91" s="16" t="s">
        <v>5</v>
      </c>
      <c r="D91" s="16">
        <v>2</v>
      </c>
      <c r="E91" s="16">
        <v>35000</v>
      </c>
      <c r="F91" s="16">
        <f>D91*E91</f>
        <v>70000</v>
      </c>
      <c r="G91" s="16"/>
      <c r="H91" s="16"/>
      <c r="I91" s="19">
        <f>F91</f>
        <v>70000</v>
      </c>
      <c r="J91" s="35"/>
    </row>
    <row r="92" spans="1:12" s="1" customFormat="1" ht="285" customHeight="1" x14ac:dyDescent="0.25">
      <c r="A92" s="14"/>
      <c r="B92" s="15" t="s">
        <v>59</v>
      </c>
      <c r="C92" s="16" t="s">
        <v>5</v>
      </c>
      <c r="D92" s="16">
        <v>36</v>
      </c>
      <c r="E92" s="16">
        <v>36450</v>
      </c>
      <c r="F92" s="16">
        <f>D92*E92</f>
        <v>1312200</v>
      </c>
      <c r="G92" s="16"/>
      <c r="H92" s="16"/>
      <c r="I92" s="19">
        <f>F92</f>
        <v>1312200</v>
      </c>
      <c r="J92" s="21"/>
    </row>
    <row r="93" spans="1:12" s="135" customFormat="1" x14ac:dyDescent="0.25">
      <c r="A93" s="131"/>
      <c r="B93" s="132" t="s">
        <v>7</v>
      </c>
      <c r="C93" s="133"/>
      <c r="D93" s="133"/>
      <c r="E93" s="140"/>
      <c r="F93" s="133"/>
      <c r="G93" s="133"/>
      <c r="H93" s="133"/>
      <c r="I93" s="134">
        <f>I5+I23+I37+I40+I56+I65+I79+I90</f>
        <v>29820830</v>
      </c>
    </row>
  </sheetData>
  <mergeCells count="10">
    <mergeCell ref="A1:B1"/>
    <mergeCell ref="F1:I1"/>
    <mergeCell ref="A2:I2"/>
    <mergeCell ref="A3:A4"/>
    <mergeCell ref="B3:B4"/>
    <mergeCell ref="C3:C4"/>
    <mergeCell ref="D3:D4"/>
    <mergeCell ref="E3:E4"/>
    <mergeCell ref="F3:F4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 - ИТОГОВАЯ </vt:lpstr>
      <vt:lpstr>35420</vt:lpstr>
      <vt:lpstr>'СМЕТА - ИТОГОВАЯ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2022-04-27T12:02:31Z</cp:lastPrinted>
  <dcterms:created xsi:type="dcterms:W3CDTF">2021-09-24T10:44:47Z</dcterms:created>
  <dcterms:modified xsi:type="dcterms:W3CDTF">2022-04-27T12:04:29Z</dcterms:modified>
</cp:coreProperties>
</file>