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activeTab="2"/>
  </bookViews>
  <sheets>
    <sheet name="2022" sheetId="1" r:id="rId1"/>
    <sheet name="2023" sheetId="2" r:id="rId2"/>
    <sheet name="2024" sheetId="4" r:id="rId3"/>
  </sheets>
  <definedNames>
    <definedName name="_xlnm.Print_Area" localSheetId="0">'2022'!$A$1:$I$94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4" l="1"/>
  <c r="F44" i="4"/>
  <c r="F36" i="2"/>
  <c r="F38" i="2"/>
  <c r="F45" i="2"/>
  <c r="F48" i="2"/>
  <c r="F53" i="1" l="1"/>
  <c r="F55" i="1"/>
  <c r="I52" i="1"/>
  <c r="F50" i="1"/>
  <c r="F52" i="1"/>
  <c r="F44" i="1"/>
  <c r="I55" i="1"/>
  <c r="I53" i="1" s="1"/>
  <c r="I50" i="1" l="1"/>
  <c r="F29" i="4"/>
  <c r="I29" i="4" s="1"/>
  <c r="F28" i="4"/>
  <c r="I28" i="4" s="1"/>
  <c r="F27" i="4"/>
  <c r="I27" i="4" s="1"/>
  <c r="F26" i="4" l="1"/>
  <c r="I26" i="4" s="1"/>
  <c r="F34" i="4" l="1"/>
  <c r="F21" i="4"/>
  <c r="I21" i="4" s="1"/>
  <c r="F25" i="4"/>
  <c r="I25" i="4" s="1"/>
  <c r="F24" i="4"/>
  <c r="I24" i="4" s="1"/>
  <c r="F23" i="4"/>
  <c r="I23" i="4" s="1"/>
  <c r="F28" i="2"/>
  <c r="I28" i="2" s="1"/>
  <c r="F29" i="2"/>
  <c r="I29" i="2" s="1"/>
  <c r="F30" i="2"/>
  <c r="I30" i="2" s="1"/>
  <c r="F35" i="2"/>
  <c r="F34" i="2" s="1"/>
  <c r="F25" i="2"/>
  <c r="I25" i="2" s="1"/>
  <c r="F24" i="2"/>
  <c r="I24" i="2" s="1"/>
  <c r="F23" i="2"/>
  <c r="I23" i="2" s="1"/>
  <c r="F22" i="4" l="1"/>
  <c r="F22" i="2"/>
  <c r="F41" i="1"/>
  <c r="F40" i="1" s="1"/>
  <c r="F24" i="1" l="1"/>
  <c r="F36" i="1" l="1"/>
  <c r="I36" i="1" s="1"/>
  <c r="F35" i="1"/>
  <c r="I35" i="1" s="1"/>
  <c r="F34" i="1"/>
  <c r="I34" i="1" s="1"/>
  <c r="F33" i="1"/>
  <c r="I33" i="1" s="1"/>
  <c r="F27" i="2"/>
  <c r="F26" i="2" s="1"/>
  <c r="F55" i="4"/>
  <c r="F54" i="4"/>
  <c r="I54" i="4" s="1"/>
  <c r="F51" i="4"/>
  <c r="F48" i="4" s="1"/>
  <c r="I48" i="4" s="1"/>
  <c r="I47" i="4"/>
  <c r="F42" i="4"/>
  <c r="I42" i="4" s="1"/>
  <c r="F41" i="4"/>
  <c r="I41" i="4" s="1"/>
  <c r="F40" i="4"/>
  <c r="I40" i="4" s="1"/>
  <c r="F37" i="4"/>
  <c r="F35" i="4" s="1"/>
  <c r="F33" i="4"/>
  <c r="I33" i="4" s="1"/>
  <c r="F32" i="4"/>
  <c r="F31" i="4" s="1"/>
  <c r="I31" i="4" s="1"/>
  <c r="I22" i="4"/>
  <c r="F20" i="4"/>
  <c r="I20" i="4" s="1"/>
  <c r="F19" i="4"/>
  <c r="I19" i="4" s="1"/>
  <c r="F18" i="4"/>
  <c r="I18" i="4" s="1"/>
  <c r="F17" i="4"/>
  <c r="I17" i="4" s="1"/>
  <c r="F16" i="4"/>
  <c r="I16" i="4" s="1"/>
  <c r="F15" i="4"/>
  <c r="I15" i="4" s="1"/>
  <c r="F14" i="4"/>
  <c r="I14" i="4" s="1"/>
  <c r="F13" i="4"/>
  <c r="I13" i="4" s="1"/>
  <c r="F12" i="4"/>
  <c r="F52" i="2"/>
  <c r="F49" i="2" s="1"/>
  <c r="I49" i="2" s="1"/>
  <c r="F46" i="2"/>
  <c r="I46" i="2" s="1"/>
  <c r="I45" i="2"/>
  <c r="F42" i="2"/>
  <c r="I42" i="2" s="1"/>
  <c r="F41" i="2"/>
  <c r="I36" i="2"/>
  <c r="F33" i="2"/>
  <c r="F32" i="2" s="1"/>
  <c r="I32" i="2" s="1"/>
  <c r="I22" i="2"/>
  <c r="F21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F12" i="2"/>
  <c r="I12" i="2" s="1"/>
  <c r="I49" i="1"/>
  <c r="I48" i="1"/>
  <c r="I47" i="1"/>
  <c r="F49" i="1"/>
  <c r="F48" i="1"/>
  <c r="F47" i="1"/>
  <c r="I11" i="1"/>
  <c r="F42" i="1"/>
  <c r="F60" i="1"/>
  <c r="F56" i="1"/>
  <c r="F25" i="1"/>
  <c r="I25" i="1" s="1"/>
  <c r="F39" i="1"/>
  <c r="F38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F23" i="1"/>
  <c r="F22" i="1" s="1"/>
  <c r="I22" i="1" s="1"/>
  <c r="F21" i="1"/>
  <c r="F20" i="1"/>
  <c r="F19" i="1"/>
  <c r="F18" i="1"/>
  <c r="F17" i="1"/>
  <c r="F16" i="1"/>
  <c r="F15" i="1"/>
  <c r="F14" i="1"/>
  <c r="F13" i="1"/>
  <c r="F12" i="1"/>
  <c r="F57" i="1" l="1"/>
  <c r="I60" i="1"/>
  <c r="I57" i="1" s="1"/>
  <c r="I32" i="4"/>
  <c r="F11" i="4"/>
  <c r="F10" i="4" s="1"/>
  <c r="I10" i="4" s="1"/>
  <c r="I51" i="4"/>
  <c r="I12" i="4"/>
  <c r="I37" i="4"/>
  <c r="I35" i="4" s="1"/>
  <c r="I44" i="4"/>
  <c r="F52" i="4"/>
  <c r="I52" i="4" s="1"/>
  <c r="F45" i="4"/>
  <c r="I45" i="4" s="1"/>
  <c r="I55" i="4"/>
  <c r="I27" i="2"/>
  <c r="I26" i="2"/>
  <c r="F39" i="2"/>
  <c r="I39" i="2" s="1"/>
  <c r="I48" i="2"/>
  <c r="F43" i="2"/>
  <c r="I43" i="2" s="1"/>
  <c r="I41" i="2"/>
  <c r="I52" i="2"/>
  <c r="I33" i="2"/>
  <c r="F11" i="2"/>
  <c r="F10" i="2" s="1"/>
  <c r="I13" i="2"/>
  <c r="I21" i="2"/>
  <c r="I10" i="2" s="1"/>
  <c r="F26" i="1"/>
  <c r="I26" i="1" s="1"/>
  <c r="F10" i="1"/>
  <c r="I10" i="1"/>
  <c r="I27" i="1"/>
  <c r="F11" i="1"/>
  <c r="F45" i="1"/>
  <c r="I45" i="1"/>
  <c r="I34" i="2"/>
  <c r="I11" i="4" l="1"/>
  <c r="F38" i="4"/>
  <c r="F31" i="2"/>
  <c r="F30" i="4" l="1"/>
  <c r="F56" i="4" s="1"/>
  <c r="I38" i="4"/>
  <c r="I31" i="2"/>
  <c r="I53" i="2" s="1"/>
  <c r="F53" i="2"/>
  <c r="I30" i="4" l="1"/>
  <c r="I56" i="4"/>
  <c r="F37" i="1"/>
  <c r="F61" i="1" s="1"/>
  <c r="I40" i="1"/>
  <c r="I37" i="1" s="1"/>
  <c r="I61" i="1" s="1"/>
</calcChain>
</file>

<file path=xl/sharedStrings.xml><?xml version="1.0" encoding="utf-8"?>
<sst xmlns="http://schemas.openxmlformats.org/spreadsheetml/2006/main" count="294" uniqueCount="105">
  <si>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</si>
  <si>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</si>
  <si>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</si>
  <si>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</si>
  <si>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</si>
  <si>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</si>
  <si>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</si>
  <si>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</si>
  <si>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</si>
  <si>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</si>
  <si>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</si>
  <si>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</si>
  <si>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</si>
  <si>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</si>
  <si>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</si>
  <si>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</si>
  <si>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</si>
  <si>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</si>
  <si>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</si>
  <si>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Приложение № 2 
к Договору о предоставлении гранта 
от «___» ________ 20__ года №____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</si>
  <si>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</si>
  <si>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</si>
  <si>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</si>
  <si>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</si>
  <si>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</si>
  <si>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</si>
  <si>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</si>
  <si>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Административные расходы:</t>
  </si>
  <si>
    <t>Руководитель</t>
  </si>
  <si>
    <t>Координатор проекта</t>
  </si>
  <si>
    <t>Бухгалтер</t>
  </si>
  <si>
    <t xml:space="preserve">Специалист по связям с общественностью </t>
  </si>
  <si>
    <t>Месяц</t>
  </si>
  <si>
    <t>Услуга</t>
  </si>
  <si>
    <t>Канцтовары</t>
  </si>
  <si>
    <t>комплект</t>
  </si>
  <si>
    <t>Шт</t>
  </si>
  <si>
    <t xml:space="preserve">Мероприятие №1.
Создание 17 региональных фронт-офисов по реализации общенационального проекта «Birgemiz:Saulyq», назначение координаторов с использованием «Руководства по отраслевому волонтерству Birgemiz:Saulyq».
</t>
  </si>
  <si>
    <t>Оплата услуги координатора региональных фронт-офисов проекта (1 чел*10месяцев*150 000 тенге)</t>
  </si>
  <si>
    <t>1 500 000</t>
  </si>
  <si>
    <r>
      <rPr>
        <b/>
        <sz val="12"/>
        <color theme="1"/>
        <rFont val="Times New Roman"/>
        <family val="1"/>
        <charset val="204"/>
      </rPr>
      <t>Мероприятие №2.
Проведение на постоянной основе в офлайн, онлайн форматах школы волонтеров-медиков для практического, теоретического обучения, профессионального развития, обмена опытом с участием тренеров, медицинских работников, волонтеров и НПО в сфере медицинского волонтерства стран СНГ, дальнего зарубежья.</t>
    </r>
    <r>
      <rPr>
        <sz val="12"/>
        <color theme="1"/>
        <rFont val="Times New Roman"/>
        <family val="1"/>
        <charset val="204"/>
      </rPr>
      <t xml:space="preserve">
</t>
    </r>
  </si>
  <si>
    <t>Подписка Zoom</t>
  </si>
  <si>
    <t>Услуги менеджера по реализации волонтерских инициатив (1 чел*10 месяцев*160 000 тенге)</t>
  </si>
  <si>
    <t>Стол компьютерный</t>
  </si>
  <si>
    <t xml:space="preserve">Кресло офисное </t>
  </si>
  <si>
    <t xml:space="preserve">Стеллаж офисный </t>
  </si>
  <si>
    <t xml:space="preserve">МФУ </t>
  </si>
  <si>
    <t xml:space="preserve">Шт </t>
  </si>
  <si>
    <t>Принтер, цветной</t>
  </si>
  <si>
    <t>Смартфон</t>
  </si>
  <si>
    <t xml:space="preserve">Услуга </t>
  </si>
  <si>
    <t xml:space="preserve">Грантополучатель: Республиканское общественное объединение  “Медицинская молодежь”
</t>
  </si>
  <si>
    <t>Тема гранта: Реализация общенационального проекта «Birgemiz: Saýlyq» по привлечению волонтеров в сферу охраны здоровья, оказанию помощи в уходе за больными, в том числе в хосписах, онкологических диспансерах и др.</t>
  </si>
  <si>
    <t>Сумма гранта: 28 147 000</t>
  </si>
  <si>
    <t>Смета расходов по реализации социального проекта на 2022 год</t>
  </si>
  <si>
    <t>Смета расходов по реализации социального проекта на 2023 год</t>
  </si>
  <si>
    <t>Смета расходов по реализации социального проекта на 2024 год</t>
  </si>
  <si>
    <t>Оплата услуги координатора региональных фронт-офисов проекта (1чел*12месяцев*140 000 тенге)</t>
  </si>
  <si>
    <t>Услуги менеджера по реализации волонтерских инициатив (1 чел*11 месяцев*160 000 тенге)</t>
  </si>
  <si>
    <t>Манекен для сердечно - легочной реанимации</t>
  </si>
  <si>
    <t>Мероприятие №7. Изготовление  сборника успешных кейсов на государственном и русском языках</t>
  </si>
  <si>
    <t>Менеджер проекта</t>
  </si>
  <si>
    <t>Оплата услуги координатора региональных фронт-офисов проекта (1чел*11месяцев*140 000 тенге)</t>
  </si>
  <si>
    <t>Услуги по организации общественного слушания</t>
  </si>
  <si>
    <t xml:space="preserve">Моноблок (в комплекте) фирма </t>
  </si>
  <si>
    <t>Фотоаппарат</t>
  </si>
  <si>
    <t>Компьютер стационарный</t>
  </si>
  <si>
    <t>Монитор</t>
  </si>
  <si>
    <t>Расходы на оплату аренды за помещения в г. Алматы (42 кв.м * 5 000  тенге)</t>
  </si>
  <si>
    <t>Замена картриджей</t>
  </si>
  <si>
    <t>услуга</t>
  </si>
  <si>
    <t>Услуги по организации школы волонтеров-медиков</t>
  </si>
  <si>
    <t>Малые гранты (30*300 000)</t>
  </si>
  <si>
    <t>Проектор в комплекте с экраном</t>
  </si>
  <si>
    <t>Тренажер для отработки навыков внутривенных инъекций, инфузий и пункций у пожилых людей</t>
  </si>
  <si>
    <t>Манекен поперхнувшегося взрослого для отработки навыков приема Геймлиха</t>
  </si>
  <si>
    <t>Диван для офиса</t>
  </si>
  <si>
    <t>Кресла для офиса</t>
  </si>
  <si>
    <t>Прозрачная доска с подсветкой и с подьёмным механизмом</t>
  </si>
  <si>
    <t>Услуга по подготовке аналитического доклада</t>
  </si>
  <si>
    <t>Мероприятие №5. Изготовление 11 видеороликов о лучших волонтерских инициативах, которые будут опубликованы в социальных сетях, новостных порталах.</t>
  </si>
  <si>
    <t>Услуги по разработке сборника успешных кейсов</t>
  </si>
  <si>
    <t xml:space="preserve">Мероприятие №8.1.Формирование рабочей группы из числа социологов, волонтеров, партнеров проекта по подготовке аналитического доклада с рекомендациями о реализации общенационального проекта «Birgemiz:Saulyq» за 2020-2024 годы.
2. Проведение республиканского общественного слушания с охватом 17 регионов для обсуждения драфтовой версии анатилического доклада и для подготовки рекомендации с учитыванием мнении общественности.
3. Публичная презентация аналитического доклада о реализации проекта, эффективности реализованных малых грантов с рекомендациями в смешанном формате с участием министров общественного развития и здравоохранения, с выходом на прямой эфир в Youtube, Facebook, Instagram страницах НАО «Центр поддержки социальных инициатив» с подключением в ZOOM.      
</t>
  </si>
  <si>
    <t>Услуга по разработке брендбука фирменной продукции проекта</t>
  </si>
  <si>
    <t>Мероприятие №3. Принятие, обработка и отработка заявок на постоянной основе поступивших через Taplink страницу проекта (WhatsApp горячая линия и электронная почта zanger_saulyq@mail.ru) для оказания юридической консультаций больных, их родных и близких по правовым вопросам</t>
  </si>
  <si>
    <t>Мероприятие №4. Рассылка информационных писем в медицинские ВУЗы, колледжи, публикация постов, видеороликов в социальных сетях Instagram, Tik-Tok, в единой платформе волонтеров qazvolunteer.kz о конкурсе волонтерских инициатив (30 малых грантов по 300 000 тг.) с использованием Taplink страницы «Birgemiz:Saulyq»</t>
  </si>
  <si>
    <t>Мероприятие №5. Изготовление 11 видеороликов продолжительностью не менее 2 минут о лучших волонтерских инициативах, которые будут опубликованы в социальных сетях, новостных порталах.</t>
  </si>
  <si>
    <t xml:space="preserve">Мероприятие №6. Разработка контент-плана проекта </t>
  </si>
  <si>
    <t xml:space="preserve">Мероприятие №6.  Разработка контент-плана проекта </t>
  </si>
  <si>
    <t xml:space="preserve"> Руководитель организации </t>
  </si>
  <si>
    <t>Председатель Правления</t>
  </si>
  <si>
    <r>
      <t xml:space="preserve">______________________ </t>
    </r>
    <r>
      <rPr>
        <sz val="12"/>
        <color theme="1"/>
        <rFont val="Times New Roman"/>
        <family val="1"/>
        <charset val="204"/>
      </rPr>
      <t>Диас Л.</t>
    </r>
  </si>
  <si>
    <t>Директор Департамента управления проектами</t>
  </si>
  <si>
    <t>_________________ Бисембиев Ж.О.</t>
  </si>
  <si>
    <t xml:space="preserve">Главный менеджер Департамента управления проектами </t>
  </si>
  <si>
    <t>_________________ Аленова А.М.</t>
  </si>
  <si>
    <t xml:space="preserve"> _________________ Солтанай Жәнібек</t>
  </si>
  <si>
    <t>Юридические услуги  (1 усл*10 месяцев*70 000 тенге)</t>
  </si>
  <si>
    <t>Услуги по SMM сопровождению страниц в соц.сетях (1 усл*10 месяцев*160 000 тенге)</t>
  </si>
  <si>
    <t>Услуги по изготовлению видеороликов (хронометраж не менее 2 минуты)  (1 усл*11 видеороликов*100 000 тенге)</t>
  </si>
  <si>
    <t>Услуги по SMM сопровождению страниц соц.сетей (1 усл*12 месяцев*110 000 тенге)</t>
  </si>
  <si>
    <t>Юридические услуги  (1 усл*11 месяцев*70 000 тенге)</t>
  </si>
  <si>
    <t>Юридические услуги  (1 усл*12 месяцев*70 000 тенге)</t>
  </si>
  <si>
    <t>Услуги по изготовлению видеороликов (хронометраж не менее 2 минуты) (1 усл*11 видеороликов*130 000 тенге)</t>
  </si>
  <si>
    <t>Услуги по SMM сопровождению страниц соц.сетей (1 усл*11 месяцев*160 000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</si>
</sst>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0" xfId="0" applyFill="1"/>
    <xf numFmtId="3" fontId="1" fillId="0" borderId="5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 wrapText="1"/>
    </xf>
    <xf numFmtId="0" fontId="9" fillId="0" borderId="0" xfId="0" applyFont="1"/>
    <xf numFmtId="0" fontId="9" fillId="4" borderId="0" xfId="0" applyFont="1" applyFill="1"/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9" fillId="0" borderId="0" xfId="0" applyFont="1" applyFill="1"/>
    <xf numFmtId="0" fontId="0" fillId="0" borderId="0" xfId="0" applyFill="1"/>
    <xf numFmtId="0" fontId="3" fillId="0" borderId="0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5" borderId="12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1" fillId="3" borderId="11" xfId="0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2" fillId="5" borderId="12" xfId="1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right" vertical="center" wrapText="1"/>
    </xf>
    <xf numFmtId="3" fontId="2" fillId="5" borderId="15" xfId="0" applyNumberFormat="1" applyFont="1" applyFill="1" applyBorder="1" applyAlignment="1">
      <alignment horizontal="right" vertical="center" wrapText="1"/>
    </xf>
    <xf numFmtId="3" fontId="2" fillId="5" borderId="16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3" fontId="2" fillId="5" borderId="20" xfId="0" applyNumberFormat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right" vertical="center" wrapText="1"/>
    </xf>
    <xf numFmtId="3" fontId="2" fillId="5" borderId="20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3" fontId="1" fillId="6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 wrapText="1"/>
    </xf>
    <xf numFmtId="3" fontId="2" fillId="6" borderId="12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3" fontId="1" fillId="3" borderId="22" xfId="0" applyNumberFormat="1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right" vertical="center" wrapText="1"/>
    </xf>
    <xf numFmtId="3" fontId="2" fillId="5" borderId="25" xfId="0" applyNumberFormat="1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3" fontId="2" fillId="5" borderId="26" xfId="1" applyNumberFormat="1" applyFont="1" applyFill="1" applyBorder="1" applyAlignment="1">
      <alignment horizontal="right" vertical="center"/>
    </xf>
    <xf numFmtId="3" fontId="9" fillId="0" borderId="0" xfId="0" applyNumberFormat="1" applyFont="1" applyFill="1"/>
    <xf numFmtId="0" fontId="2" fillId="5" borderId="2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righ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3" fontId="2" fillId="5" borderId="13" xfId="1" applyNumberFormat="1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vertical="center"/>
    </xf>
    <xf numFmtId="0" fontId="1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right" vertical="center" wrapText="1"/>
    </xf>
    <xf numFmtId="0" fontId="1" fillId="6" borderId="1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6" borderId="13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topLeftCell="A52" zoomScale="84" zoomScaleNormal="50" zoomScaleSheetLayoutView="84" workbookViewId="0">
      <selection activeCell="B55" sqref="B55"/>
    </sheetView>
  </sheetViews>
  <sheetFormatPr defaultRowHeight="15" x14ac:dyDescent="0.25"/>
  <cols>
    <col min="1" max="1" width="5.85546875" customWidth="1"/>
    <col min="2" max="2" width="40.5703125" customWidth="1"/>
    <col min="3" max="3" width="17.42578125" customWidth="1"/>
    <col min="4" max="4" width="17.5703125" customWidth="1"/>
    <col min="5" max="5" width="18" customWidth="1"/>
    <col min="6" max="6" width="20.5703125" customWidth="1"/>
    <col min="7" max="7" width="17.28515625" customWidth="1"/>
    <col min="8" max="8" width="16.28515625" customWidth="1"/>
    <col min="9" max="9" width="20.7109375" customWidth="1"/>
  </cols>
  <sheetData>
    <row r="1" spans="1:9" ht="53.25" customHeight="1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</row>
    <row r="2" spans="1:9" ht="15.75" x14ac:dyDescent="0.25">
      <c r="A2" s="1"/>
    </row>
    <row r="3" spans="1:9" ht="18.75" x14ac:dyDescent="0.25">
      <c r="A3" s="154" t="s">
        <v>54</v>
      </c>
      <c r="B3" s="154"/>
      <c r="C3" s="154"/>
      <c r="D3" s="154"/>
      <c r="E3" s="154"/>
      <c r="F3" s="154"/>
      <c r="G3" s="154"/>
      <c r="H3" s="154"/>
      <c r="I3" s="154"/>
    </row>
    <row r="4" spans="1:9" ht="15.75" x14ac:dyDescent="0.25">
      <c r="A4" s="2"/>
    </row>
    <row r="5" spans="1:9" ht="30" customHeight="1" x14ac:dyDescent="0.25">
      <c r="A5" s="155" t="s">
        <v>51</v>
      </c>
      <c r="B5" s="156"/>
      <c r="C5" s="156"/>
      <c r="D5" s="156"/>
      <c r="E5" s="156"/>
      <c r="F5" s="156"/>
      <c r="G5" s="156"/>
      <c r="H5" s="156"/>
      <c r="I5" s="156"/>
    </row>
    <row r="6" spans="1:9" ht="39.6" customHeight="1" x14ac:dyDescent="0.25">
      <c r="A6" s="155" t="s">
        <v>52</v>
      </c>
      <c r="B6" s="155"/>
      <c r="C6" s="155"/>
      <c r="D6" s="155"/>
      <c r="E6" s="155"/>
      <c r="F6" s="155"/>
      <c r="G6" s="155"/>
      <c r="H6" s="155"/>
      <c r="I6" s="155"/>
    </row>
    <row r="7" spans="1:9" ht="18.75" x14ac:dyDescent="0.25">
      <c r="A7" s="157" t="s">
        <v>53</v>
      </c>
      <c r="B7" s="157"/>
      <c r="C7" s="157"/>
      <c r="D7" s="157"/>
      <c r="E7" s="157"/>
      <c r="F7" s="157"/>
      <c r="G7" s="157"/>
      <c r="H7" s="157"/>
      <c r="I7" s="157"/>
    </row>
    <row r="8" spans="1:9" ht="31.5" customHeight="1" x14ac:dyDescent="0.25">
      <c r="A8" s="159" t="s">
        <v>0</v>
      </c>
      <c r="B8" s="159" t="s">
        <v>1</v>
      </c>
      <c r="C8" s="159" t="s">
        <v>2</v>
      </c>
      <c r="D8" s="159" t="s">
        <v>3</v>
      </c>
      <c r="E8" s="159" t="s">
        <v>4</v>
      </c>
      <c r="F8" s="159" t="s">
        <v>5</v>
      </c>
      <c r="G8" s="159" t="s">
        <v>6</v>
      </c>
      <c r="H8" s="159"/>
      <c r="I8" s="159"/>
    </row>
    <row r="9" spans="1:9" ht="75.75" thickBot="1" x14ac:dyDescent="0.3">
      <c r="A9" s="160"/>
      <c r="B9" s="160"/>
      <c r="C9" s="160"/>
      <c r="D9" s="160"/>
      <c r="E9" s="160"/>
      <c r="F9" s="160"/>
      <c r="G9" s="80" t="s">
        <v>7</v>
      </c>
      <c r="H9" s="80" t="s">
        <v>8</v>
      </c>
      <c r="I9" s="80" t="s">
        <v>9</v>
      </c>
    </row>
    <row r="10" spans="1:9" s="19" customFormat="1" ht="16.5" thickBot="1" x14ac:dyDescent="0.3">
      <c r="A10" s="76">
        <v>1</v>
      </c>
      <c r="B10" s="72" t="s">
        <v>27</v>
      </c>
      <c r="C10" s="77"/>
      <c r="D10" s="77"/>
      <c r="E10" s="77"/>
      <c r="F10" s="74">
        <f>SUM(F12:F22)</f>
        <v>9162000</v>
      </c>
      <c r="G10" s="73"/>
      <c r="H10" s="73"/>
      <c r="I10" s="75">
        <f>SUM(I11+I16+I17+I18+I19+I20+I21+I22)</f>
        <v>9162000</v>
      </c>
    </row>
    <row r="11" spans="1:9" ht="15.75" x14ac:dyDescent="0.25">
      <c r="A11" s="94"/>
      <c r="B11" s="95" t="s">
        <v>20</v>
      </c>
      <c r="C11" s="94"/>
      <c r="D11" s="94"/>
      <c r="E11" s="94"/>
      <c r="F11" s="96">
        <f>SUM(F12:F15)</f>
        <v>5600000</v>
      </c>
      <c r="G11" s="97"/>
      <c r="H11" s="97"/>
      <c r="I11" s="96">
        <f>SUM(I12:I15)</f>
        <v>5600000</v>
      </c>
    </row>
    <row r="12" spans="1:9" ht="15.75" x14ac:dyDescent="0.25">
      <c r="A12" s="12"/>
      <c r="B12" s="12" t="s">
        <v>28</v>
      </c>
      <c r="C12" s="12" t="s">
        <v>32</v>
      </c>
      <c r="D12" s="12">
        <v>10</v>
      </c>
      <c r="E12" s="14">
        <v>190000</v>
      </c>
      <c r="F12" s="41">
        <f>E12*D12</f>
        <v>1900000</v>
      </c>
      <c r="G12" s="42"/>
      <c r="H12" s="42"/>
      <c r="I12" s="41">
        <v>1900000</v>
      </c>
    </row>
    <row r="13" spans="1:9" ht="15.75" x14ac:dyDescent="0.25">
      <c r="A13" s="12"/>
      <c r="B13" s="12" t="s">
        <v>29</v>
      </c>
      <c r="C13" s="12" t="s">
        <v>32</v>
      </c>
      <c r="D13" s="12">
        <v>10</v>
      </c>
      <c r="E13" s="14">
        <v>150000</v>
      </c>
      <c r="F13" s="41">
        <f t="shared" ref="F13:F60" si="0">E13*D13</f>
        <v>1500000</v>
      </c>
      <c r="G13" s="42"/>
      <c r="H13" s="42"/>
      <c r="I13" s="41">
        <v>1500000</v>
      </c>
    </row>
    <row r="14" spans="1:9" ht="15.75" x14ac:dyDescent="0.25">
      <c r="A14" s="12"/>
      <c r="B14" s="12" t="s">
        <v>30</v>
      </c>
      <c r="C14" s="12" t="s">
        <v>32</v>
      </c>
      <c r="D14" s="12">
        <v>10</v>
      </c>
      <c r="E14" s="14">
        <v>110000</v>
      </c>
      <c r="F14" s="41">
        <f t="shared" si="0"/>
        <v>1100000</v>
      </c>
      <c r="G14" s="42"/>
      <c r="H14" s="42"/>
      <c r="I14" s="41">
        <v>1100000</v>
      </c>
    </row>
    <row r="15" spans="1:9" ht="31.5" x14ac:dyDescent="0.25">
      <c r="A15" s="12"/>
      <c r="B15" s="12" t="s">
        <v>31</v>
      </c>
      <c r="C15" s="12" t="s">
        <v>32</v>
      </c>
      <c r="D15" s="12">
        <v>10</v>
      </c>
      <c r="E15" s="14">
        <v>110000</v>
      </c>
      <c r="F15" s="41">
        <f t="shared" si="0"/>
        <v>1100000</v>
      </c>
      <c r="G15" s="42"/>
      <c r="H15" s="42"/>
      <c r="I15" s="41">
        <v>1100000</v>
      </c>
    </row>
    <row r="16" spans="1:9" ht="31.5" x14ac:dyDescent="0.25">
      <c r="A16" s="12"/>
      <c r="B16" s="13" t="s">
        <v>21</v>
      </c>
      <c r="C16" s="12" t="s">
        <v>32</v>
      </c>
      <c r="D16" s="12">
        <v>10</v>
      </c>
      <c r="E16" s="14">
        <v>46816</v>
      </c>
      <c r="F16" s="41">
        <f t="shared" si="0"/>
        <v>468160</v>
      </c>
      <c r="G16" s="42"/>
      <c r="H16" s="42"/>
      <c r="I16" s="41">
        <v>468160</v>
      </c>
    </row>
    <row r="17" spans="1:9" ht="31.5" x14ac:dyDescent="0.25">
      <c r="A17" s="12"/>
      <c r="B17" s="13" t="s">
        <v>22</v>
      </c>
      <c r="C17" s="12" t="s">
        <v>32</v>
      </c>
      <c r="D17" s="12">
        <v>10</v>
      </c>
      <c r="E17" s="14">
        <v>11200</v>
      </c>
      <c r="F17" s="41">
        <f t="shared" si="0"/>
        <v>112000</v>
      </c>
      <c r="G17" s="42"/>
      <c r="H17" s="42"/>
      <c r="I17" s="41">
        <v>112000</v>
      </c>
    </row>
    <row r="18" spans="1:9" ht="15.75" x14ac:dyDescent="0.25">
      <c r="A18" s="12"/>
      <c r="B18" s="13" t="s">
        <v>23</v>
      </c>
      <c r="C18" s="12" t="s">
        <v>33</v>
      </c>
      <c r="D18" s="12">
        <v>10</v>
      </c>
      <c r="E18" s="36">
        <v>20000</v>
      </c>
      <c r="F18" s="41">
        <f t="shared" si="0"/>
        <v>200000</v>
      </c>
      <c r="G18" s="42"/>
      <c r="H18" s="42"/>
      <c r="I18" s="41">
        <v>200000</v>
      </c>
    </row>
    <row r="19" spans="1:9" ht="15.75" x14ac:dyDescent="0.25">
      <c r="A19" s="12"/>
      <c r="B19" s="13" t="s">
        <v>24</v>
      </c>
      <c r="C19" s="12" t="s">
        <v>33</v>
      </c>
      <c r="D19" s="12">
        <v>10</v>
      </c>
      <c r="E19" s="14">
        <v>10000</v>
      </c>
      <c r="F19" s="41">
        <f t="shared" si="0"/>
        <v>100000</v>
      </c>
      <c r="G19" s="42"/>
      <c r="H19" s="42"/>
      <c r="I19" s="41">
        <v>100000</v>
      </c>
    </row>
    <row r="20" spans="1:9" ht="31.5" x14ac:dyDescent="0.25">
      <c r="A20" s="12"/>
      <c r="B20" s="13" t="s">
        <v>25</v>
      </c>
      <c r="C20" s="12" t="s">
        <v>33</v>
      </c>
      <c r="D20" s="12">
        <v>10</v>
      </c>
      <c r="E20" s="14">
        <v>10000</v>
      </c>
      <c r="F20" s="41">
        <f t="shared" si="0"/>
        <v>100000</v>
      </c>
      <c r="G20" s="42"/>
      <c r="H20" s="42"/>
      <c r="I20" s="41">
        <v>100000</v>
      </c>
    </row>
    <row r="21" spans="1:9" ht="47.25" x14ac:dyDescent="0.25">
      <c r="A21" s="12"/>
      <c r="B21" s="37" t="s">
        <v>68</v>
      </c>
      <c r="C21" s="38" t="s">
        <v>33</v>
      </c>
      <c r="D21" s="38">
        <v>10</v>
      </c>
      <c r="E21" s="36">
        <v>210000</v>
      </c>
      <c r="F21" s="41">
        <f t="shared" si="0"/>
        <v>2100000</v>
      </c>
      <c r="G21" s="42"/>
      <c r="H21" s="42"/>
      <c r="I21" s="41">
        <v>2100000</v>
      </c>
    </row>
    <row r="22" spans="1:9" ht="78.75" x14ac:dyDescent="0.25">
      <c r="A22" s="12"/>
      <c r="B22" s="13" t="s">
        <v>26</v>
      </c>
      <c r="C22" s="12"/>
      <c r="D22" s="12"/>
      <c r="E22" s="12"/>
      <c r="F22" s="41">
        <f>SUM(F23:F25)</f>
        <v>481840</v>
      </c>
      <c r="G22" s="42"/>
      <c r="H22" s="42"/>
      <c r="I22" s="41">
        <f>F22</f>
        <v>481840</v>
      </c>
    </row>
    <row r="23" spans="1:9" ht="15.75" x14ac:dyDescent="0.25">
      <c r="A23" s="28"/>
      <c r="B23" s="28" t="s">
        <v>34</v>
      </c>
      <c r="C23" s="28" t="s">
        <v>35</v>
      </c>
      <c r="D23" s="28">
        <v>10</v>
      </c>
      <c r="E23" s="29">
        <v>35000</v>
      </c>
      <c r="F23" s="44">
        <f t="shared" si="0"/>
        <v>350000</v>
      </c>
      <c r="G23" s="43"/>
      <c r="H23" s="43"/>
      <c r="I23" s="44">
        <v>350000</v>
      </c>
    </row>
    <row r="24" spans="1:9" ht="15.75" x14ac:dyDescent="0.25">
      <c r="A24" s="116"/>
      <c r="B24" s="117" t="s">
        <v>69</v>
      </c>
      <c r="C24" s="117" t="s">
        <v>70</v>
      </c>
      <c r="D24" s="117">
        <v>10</v>
      </c>
      <c r="E24" s="118">
        <v>5000</v>
      </c>
      <c r="F24" s="113">
        <f t="shared" si="0"/>
        <v>50000</v>
      </c>
      <c r="G24" s="114"/>
      <c r="H24" s="114"/>
      <c r="I24" s="115">
        <v>50000</v>
      </c>
    </row>
    <row r="25" spans="1:9" s="19" customFormat="1" ht="16.5" thickBot="1" x14ac:dyDescent="0.3">
      <c r="A25" s="7"/>
      <c r="B25" s="16" t="s">
        <v>41</v>
      </c>
      <c r="C25" s="16" t="s">
        <v>33</v>
      </c>
      <c r="D25" s="16">
        <v>10</v>
      </c>
      <c r="E25" s="17">
        <v>8184</v>
      </c>
      <c r="F25" s="41">
        <f>E25*D25</f>
        <v>81840</v>
      </c>
      <c r="G25" s="22"/>
      <c r="H25" s="22"/>
      <c r="I25" s="21">
        <f>F25</f>
        <v>81840</v>
      </c>
    </row>
    <row r="26" spans="1:9" ht="32.25" thickBot="1" x14ac:dyDescent="0.3">
      <c r="A26" s="76">
        <v>2</v>
      </c>
      <c r="B26" s="72" t="s">
        <v>10</v>
      </c>
      <c r="C26" s="77"/>
      <c r="D26" s="77"/>
      <c r="E26" s="77"/>
      <c r="F26" s="74">
        <f>SUM(F27:F36)</f>
        <v>2800000</v>
      </c>
      <c r="G26" s="73"/>
      <c r="H26" s="73"/>
      <c r="I26" s="75">
        <f>F26</f>
        <v>2800000</v>
      </c>
    </row>
    <row r="27" spans="1:9" ht="15.75" x14ac:dyDescent="0.25">
      <c r="A27" s="15"/>
      <c r="B27" s="84" t="s">
        <v>64</v>
      </c>
      <c r="C27" s="84" t="s">
        <v>36</v>
      </c>
      <c r="D27" s="84">
        <v>3</v>
      </c>
      <c r="E27" s="88">
        <v>350050</v>
      </c>
      <c r="F27" s="89">
        <f t="shared" si="0"/>
        <v>1050150</v>
      </c>
      <c r="G27" s="90"/>
      <c r="H27" s="90"/>
      <c r="I27" s="89">
        <f>F27</f>
        <v>1050150</v>
      </c>
    </row>
    <row r="28" spans="1:9" ht="15.75" x14ac:dyDescent="0.25">
      <c r="A28" s="7"/>
      <c r="B28" s="16" t="s">
        <v>43</v>
      </c>
      <c r="C28" s="16" t="s">
        <v>36</v>
      </c>
      <c r="D28" s="16">
        <v>4</v>
      </c>
      <c r="E28" s="17">
        <v>60000</v>
      </c>
      <c r="F28" s="41">
        <f t="shared" si="0"/>
        <v>240000</v>
      </c>
      <c r="G28" s="42"/>
      <c r="H28" s="42"/>
      <c r="I28" s="89">
        <f t="shared" ref="I28:I34" si="1">F28</f>
        <v>240000</v>
      </c>
    </row>
    <row r="29" spans="1:9" ht="15.75" x14ac:dyDescent="0.25">
      <c r="A29" s="7"/>
      <c r="B29" s="16" t="s">
        <v>45</v>
      </c>
      <c r="C29" s="16" t="s">
        <v>36</v>
      </c>
      <c r="D29" s="16">
        <v>1</v>
      </c>
      <c r="E29" s="17">
        <v>59000</v>
      </c>
      <c r="F29" s="41">
        <f t="shared" si="0"/>
        <v>59000</v>
      </c>
      <c r="G29" s="42"/>
      <c r="H29" s="42"/>
      <c r="I29" s="89">
        <f t="shared" si="1"/>
        <v>59000</v>
      </c>
    </row>
    <row r="30" spans="1:9" ht="15.75" x14ac:dyDescent="0.25">
      <c r="A30" s="7"/>
      <c r="B30" s="16" t="s">
        <v>44</v>
      </c>
      <c r="C30" s="16" t="s">
        <v>36</v>
      </c>
      <c r="D30" s="16">
        <v>4</v>
      </c>
      <c r="E30" s="17">
        <v>50000</v>
      </c>
      <c r="F30" s="41">
        <f t="shared" si="0"/>
        <v>200000</v>
      </c>
      <c r="G30" s="42"/>
      <c r="H30" s="42"/>
      <c r="I30" s="89">
        <f t="shared" si="1"/>
        <v>200000</v>
      </c>
    </row>
    <row r="31" spans="1:9" ht="15.75" x14ac:dyDescent="0.25">
      <c r="A31" s="7"/>
      <c r="B31" s="16" t="s">
        <v>48</v>
      </c>
      <c r="C31" s="16" t="s">
        <v>47</v>
      </c>
      <c r="D31" s="16">
        <v>1</v>
      </c>
      <c r="E31" s="17">
        <v>80000</v>
      </c>
      <c r="F31" s="41">
        <f t="shared" si="0"/>
        <v>80000</v>
      </c>
      <c r="G31" s="42"/>
      <c r="H31" s="42"/>
      <c r="I31" s="89">
        <f t="shared" si="1"/>
        <v>80000</v>
      </c>
    </row>
    <row r="32" spans="1:9" ht="15.75" x14ac:dyDescent="0.25">
      <c r="A32" s="7"/>
      <c r="B32" s="27" t="s">
        <v>46</v>
      </c>
      <c r="C32" s="27" t="s">
        <v>47</v>
      </c>
      <c r="D32" s="27">
        <v>1</v>
      </c>
      <c r="E32" s="20">
        <v>135000</v>
      </c>
      <c r="F32" s="41">
        <f t="shared" si="0"/>
        <v>135000</v>
      </c>
      <c r="G32" s="43"/>
      <c r="H32" s="43"/>
      <c r="I32" s="89">
        <f t="shared" si="1"/>
        <v>135000</v>
      </c>
    </row>
    <row r="33" spans="1:9" ht="24" customHeight="1" x14ac:dyDescent="0.25">
      <c r="A33" s="7"/>
      <c r="B33" s="27" t="s">
        <v>49</v>
      </c>
      <c r="C33" s="27" t="s">
        <v>36</v>
      </c>
      <c r="D33" s="27">
        <v>1</v>
      </c>
      <c r="E33" s="20">
        <v>120000</v>
      </c>
      <c r="F33" s="44">
        <f t="shared" si="0"/>
        <v>120000</v>
      </c>
      <c r="G33" s="43"/>
      <c r="H33" s="43"/>
      <c r="I33" s="89">
        <f t="shared" si="1"/>
        <v>120000</v>
      </c>
    </row>
    <row r="34" spans="1:9" ht="24" customHeight="1" x14ac:dyDescent="0.25">
      <c r="A34" s="7"/>
      <c r="B34" s="27" t="s">
        <v>66</v>
      </c>
      <c r="C34" s="27" t="s">
        <v>36</v>
      </c>
      <c r="D34" s="27">
        <v>1</v>
      </c>
      <c r="E34" s="20">
        <v>367500</v>
      </c>
      <c r="F34" s="44">
        <f>E34*D34</f>
        <v>367500</v>
      </c>
      <c r="G34" s="43"/>
      <c r="H34" s="43"/>
      <c r="I34" s="89">
        <f t="shared" si="1"/>
        <v>367500</v>
      </c>
    </row>
    <row r="35" spans="1:9" ht="24" customHeight="1" x14ac:dyDescent="0.25">
      <c r="A35" s="7"/>
      <c r="B35" s="27" t="s">
        <v>65</v>
      </c>
      <c r="C35" s="27" t="s">
        <v>36</v>
      </c>
      <c r="D35" s="27">
        <v>1</v>
      </c>
      <c r="E35" s="20">
        <v>428350</v>
      </c>
      <c r="F35" s="44">
        <f>E35*D35</f>
        <v>428350</v>
      </c>
      <c r="G35" s="43"/>
      <c r="H35" s="43"/>
      <c r="I35" s="44">
        <f>F35</f>
        <v>428350</v>
      </c>
    </row>
    <row r="36" spans="1:9" ht="24" customHeight="1" thickBot="1" x14ac:dyDescent="0.3">
      <c r="A36" s="7"/>
      <c r="B36" s="112" t="s">
        <v>67</v>
      </c>
      <c r="C36" s="27" t="s">
        <v>36</v>
      </c>
      <c r="D36" s="27">
        <v>1</v>
      </c>
      <c r="E36" s="20">
        <v>120000</v>
      </c>
      <c r="F36" s="44">
        <f>E36*D36</f>
        <v>120000</v>
      </c>
      <c r="G36" s="43"/>
      <c r="H36" s="43"/>
      <c r="I36" s="44">
        <f>F36</f>
        <v>120000</v>
      </c>
    </row>
    <row r="37" spans="1:9" ht="16.5" thickBot="1" x14ac:dyDescent="0.3">
      <c r="A37" s="120">
        <v>3</v>
      </c>
      <c r="B37" s="72" t="s">
        <v>11</v>
      </c>
      <c r="C37" s="77"/>
      <c r="D37" s="77"/>
      <c r="E37" s="77"/>
      <c r="F37" s="74">
        <f>SUM(F38+F40+F42+F45+F50+F53+F57)</f>
        <v>16185000</v>
      </c>
      <c r="G37" s="78"/>
      <c r="H37" s="78"/>
      <c r="I37" s="79">
        <f>SUM(I38+I40+I42+I45+I50+I53+I57)</f>
        <v>16185000</v>
      </c>
    </row>
    <row r="38" spans="1:9" ht="141.75" x14ac:dyDescent="0.25">
      <c r="A38" s="98"/>
      <c r="B38" s="99" t="s">
        <v>37</v>
      </c>
      <c r="C38" s="98"/>
      <c r="D38" s="98"/>
      <c r="E38" s="98"/>
      <c r="F38" s="100">
        <f>F39</f>
        <v>1500000</v>
      </c>
      <c r="G38" s="101"/>
      <c r="H38" s="101"/>
      <c r="I38" s="101">
        <v>1500000</v>
      </c>
    </row>
    <row r="39" spans="1:9" s="19" customFormat="1" ht="47.25" x14ac:dyDescent="0.25">
      <c r="A39" s="7"/>
      <c r="B39" s="38" t="s">
        <v>38</v>
      </c>
      <c r="C39" s="38" t="s">
        <v>33</v>
      </c>
      <c r="D39" s="38">
        <v>10</v>
      </c>
      <c r="E39" s="36">
        <v>150000</v>
      </c>
      <c r="F39" s="41">
        <f t="shared" si="0"/>
        <v>1500000</v>
      </c>
      <c r="G39" s="22"/>
      <c r="H39" s="22"/>
      <c r="I39" s="22" t="s">
        <v>39</v>
      </c>
    </row>
    <row r="40" spans="1:9" ht="189" x14ac:dyDescent="0.25">
      <c r="A40" s="102"/>
      <c r="B40" s="102" t="s">
        <v>40</v>
      </c>
      <c r="C40" s="102"/>
      <c r="D40" s="102"/>
      <c r="E40" s="102"/>
      <c r="F40" s="103">
        <f>SUM(F41)</f>
        <v>500000</v>
      </c>
      <c r="G40" s="104"/>
      <c r="H40" s="104"/>
      <c r="I40" s="103">
        <f>F40</f>
        <v>500000</v>
      </c>
    </row>
    <row r="41" spans="1:9" ht="31.5" x14ac:dyDescent="0.25">
      <c r="A41" s="7"/>
      <c r="B41" s="16" t="s">
        <v>71</v>
      </c>
      <c r="C41" s="16" t="s">
        <v>33</v>
      </c>
      <c r="D41" s="16">
        <v>1</v>
      </c>
      <c r="E41" s="17">
        <v>500000</v>
      </c>
      <c r="F41" s="41">
        <f t="shared" ref="F41" si="2">E41*D41</f>
        <v>500000</v>
      </c>
      <c r="G41" s="22"/>
      <c r="H41" s="22"/>
      <c r="I41" s="21">
        <v>500000</v>
      </c>
    </row>
    <row r="42" spans="1:9" s="19" customFormat="1" ht="57.6" customHeight="1" x14ac:dyDescent="0.25">
      <c r="A42" s="151"/>
      <c r="B42" s="142" t="s">
        <v>84</v>
      </c>
      <c r="C42" s="146"/>
      <c r="D42" s="146"/>
      <c r="E42" s="146"/>
      <c r="F42" s="144">
        <f>I42</f>
        <v>700000</v>
      </c>
      <c r="G42" s="152"/>
      <c r="H42" s="152"/>
      <c r="I42" s="144">
        <v>700000</v>
      </c>
    </row>
    <row r="43" spans="1:9" ht="105.6" customHeight="1" x14ac:dyDescent="0.25">
      <c r="A43" s="151"/>
      <c r="B43" s="142"/>
      <c r="C43" s="146"/>
      <c r="D43" s="146"/>
      <c r="E43" s="146"/>
      <c r="F43" s="145"/>
      <c r="G43" s="152"/>
      <c r="H43" s="152"/>
      <c r="I43" s="145"/>
    </row>
    <row r="44" spans="1:9" ht="31.5" x14ac:dyDescent="0.25">
      <c r="A44" s="11"/>
      <c r="B44" s="16" t="s">
        <v>97</v>
      </c>
      <c r="C44" s="16" t="s">
        <v>33</v>
      </c>
      <c r="D44" s="16">
        <v>1</v>
      </c>
      <c r="E44" s="17">
        <v>70000</v>
      </c>
      <c r="F44" s="41">
        <f>E44*10</f>
        <v>700000</v>
      </c>
      <c r="G44" s="22"/>
      <c r="H44" s="22"/>
      <c r="I44" s="21">
        <v>700000</v>
      </c>
    </row>
    <row r="45" spans="1:9" ht="15.6" customHeight="1" x14ac:dyDescent="0.25">
      <c r="A45" s="151"/>
      <c r="B45" s="142" t="s">
        <v>85</v>
      </c>
      <c r="C45" s="146"/>
      <c r="D45" s="146"/>
      <c r="E45" s="146"/>
      <c r="F45" s="144">
        <f>SUM(F47:F49)</f>
        <v>10650000</v>
      </c>
      <c r="G45" s="152"/>
      <c r="H45" s="152"/>
      <c r="I45" s="144">
        <f>SUM(I47:I49)</f>
        <v>10650000</v>
      </c>
    </row>
    <row r="46" spans="1:9" ht="158.44999999999999" customHeight="1" x14ac:dyDescent="0.25">
      <c r="A46" s="151"/>
      <c r="B46" s="142"/>
      <c r="C46" s="146"/>
      <c r="D46" s="146"/>
      <c r="E46" s="146"/>
      <c r="F46" s="145"/>
      <c r="G46" s="152"/>
      <c r="H46" s="152"/>
      <c r="I46" s="145"/>
    </row>
    <row r="47" spans="1:9" ht="15.75" x14ac:dyDescent="0.25">
      <c r="A47" s="11"/>
      <c r="B47" s="16" t="s">
        <v>72</v>
      </c>
      <c r="C47" s="16" t="s">
        <v>33</v>
      </c>
      <c r="D47" s="16">
        <v>30</v>
      </c>
      <c r="E47" s="17">
        <v>300000</v>
      </c>
      <c r="F47" s="41">
        <f>E47*D47</f>
        <v>9000000</v>
      </c>
      <c r="G47" s="22"/>
      <c r="H47" s="22"/>
      <c r="I47" s="41">
        <f>E47*D47</f>
        <v>9000000</v>
      </c>
    </row>
    <row r="48" spans="1:9" ht="47.25" x14ac:dyDescent="0.25">
      <c r="A48" s="11"/>
      <c r="B48" s="16" t="s">
        <v>42</v>
      </c>
      <c r="C48" s="16" t="s">
        <v>33</v>
      </c>
      <c r="D48" s="16">
        <v>10</v>
      </c>
      <c r="E48" s="17">
        <v>160000</v>
      </c>
      <c r="F48" s="41">
        <f t="shared" si="0"/>
        <v>1600000</v>
      </c>
      <c r="G48" s="22"/>
      <c r="H48" s="22"/>
      <c r="I48" s="41">
        <f t="shared" ref="I48:I49" si="3">E48*D48</f>
        <v>1600000</v>
      </c>
    </row>
    <row r="49" spans="1:9" ht="31.5" x14ac:dyDescent="0.25">
      <c r="A49" s="11"/>
      <c r="B49" s="16" t="s">
        <v>83</v>
      </c>
      <c r="C49" s="16" t="s">
        <v>50</v>
      </c>
      <c r="D49" s="16">
        <v>1</v>
      </c>
      <c r="E49" s="17">
        <v>50000</v>
      </c>
      <c r="F49" s="41">
        <f t="shared" si="0"/>
        <v>50000</v>
      </c>
      <c r="G49" s="22"/>
      <c r="H49" s="22"/>
      <c r="I49" s="41">
        <f t="shared" si="3"/>
        <v>50000</v>
      </c>
    </row>
    <row r="50" spans="1:9" ht="15.6" customHeight="1" x14ac:dyDescent="0.25">
      <c r="A50" s="151"/>
      <c r="B50" s="150" t="s">
        <v>86</v>
      </c>
      <c r="C50" s="146"/>
      <c r="D50" s="146"/>
      <c r="E50" s="146"/>
      <c r="F50" s="144">
        <f>F52</f>
        <v>1100000</v>
      </c>
      <c r="G50" s="152"/>
      <c r="H50" s="148"/>
      <c r="I50" s="144">
        <f>I52</f>
        <v>1100000</v>
      </c>
    </row>
    <row r="51" spans="1:9" ht="87" customHeight="1" x14ac:dyDescent="0.25">
      <c r="A51" s="151"/>
      <c r="B51" s="150"/>
      <c r="C51" s="146"/>
      <c r="D51" s="146"/>
      <c r="E51" s="146"/>
      <c r="F51" s="145"/>
      <c r="G51" s="152"/>
      <c r="H51" s="149"/>
      <c r="I51" s="145"/>
    </row>
    <row r="52" spans="1:9" ht="63" x14ac:dyDescent="0.25">
      <c r="A52" s="11"/>
      <c r="B52" s="16" t="s">
        <v>99</v>
      </c>
      <c r="C52" s="16" t="s">
        <v>33</v>
      </c>
      <c r="D52" s="16">
        <v>1</v>
      </c>
      <c r="E52" s="17">
        <v>100000</v>
      </c>
      <c r="F52" s="41">
        <f>E52*11</f>
        <v>1100000</v>
      </c>
      <c r="G52" s="22"/>
      <c r="H52" s="22"/>
      <c r="I52" s="21">
        <f>F52</f>
        <v>1100000</v>
      </c>
    </row>
    <row r="53" spans="1:9" ht="78" customHeight="1" x14ac:dyDescent="0.25">
      <c r="A53" s="151"/>
      <c r="B53" s="150" t="s">
        <v>87</v>
      </c>
      <c r="C53" s="146"/>
      <c r="D53" s="146"/>
      <c r="E53" s="146"/>
      <c r="F53" s="144">
        <f>SUM(F55)</f>
        <v>1600000</v>
      </c>
      <c r="G53" s="152"/>
      <c r="H53" s="152"/>
      <c r="I53" s="144">
        <f>I55</f>
        <v>1600000</v>
      </c>
    </row>
    <row r="54" spans="1:9" ht="16.149999999999999" customHeight="1" x14ac:dyDescent="0.25">
      <c r="A54" s="151"/>
      <c r="B54" s="150"/>
      <c r="C54" s="146"/>
      <c r="D54" s="146"/>
      <c r="E54" s="146"/>
      <c r="F54" s="145"/>
      <c r="G54" s="152"/>
      <c r="H54" s="152"/>
      <c r="I54" s="145"/>
    </row>
    <row r="55" spans="1:9" ht="60" customHeight="1" x14ac:dyDescent="0.25">
      <c r="A55" s="11"/>
      <c r="B55" s="16" t="s">
        <v>98</v>
      </c>
      <c r="C55" s="16" t="s">
        <v>33</v>
      </c>
      <c r="D55" s="16">
        <v>1</v>
      </c>
      <c r="E55" s="17">
        <v>160000</v>
      </c>
      <c r="F55" s="41">
        <f>E55*10</f>
        <v>1600000</v>
      </c>
      <c r="G55" s="22"/>
      <c r="H55" s="22"/>
      <c r="I55" s="21">
        <f>E55*10</f>
        <v>1600000</v>
      </c>
    </row>
    <row r="56" spans="1:9" ht="16.149999999999999" hidden="1" customHeight="1" x14ac:dyDescent="0.25">
      <c r="A56" s="26"/>
      <c r="B56" s="24"/>
      <c r="C56" s="18"/>
      <c r="D56" s="18"/>
      <c r="E56" s="18"/>
      <c r="F56" s="41">
        <f t="shared" si="0"/>
        <v>0</v>
      </c>
      <c r="G56" s="45"/>
      <c r="H56" s="45"/>
      <c r="I56" s="25"/>
    </row>
    <row r="57" spans="1:9" ht="46.9" customHeight="1" x14ac:dyDescent="0.25">
      <c r="A57" s="141"/>
      <c r="B57" s="142" t="s">
        <v>60</v>
      </c>
      <c r="C57" s="146"/>
      <c r="D57" s="146"/>
      <c r="E57" s="146"/>
      <c r="F57" s="144">
        <f>SUM(F60)</f>
        <v>135000</v>
      </c>
      <c r="G57" s="140"/>
      <c r="H57" s="140"/>
      <c r="I57" s="144">
        <f>SUM(I60)</f>
        <v>135000</v>
      </c>
    </row>
    <row r="58" spans="1:9" ht="14.45" customHeight="1" x14ac:dyDescent="0.25">
      <c r="A58" s="141"/>
      <c r="B58" s="143"/>
      <c r="C58" s="146"/>
      <c r="D58" s="146"/>
      <c r="E58" s="146"/>
      <c r="F58" s="147"/>
      <c r="G58" s="140"/>
      <c r="H58" s="140"/>
      <c r="I58" s="147"/>
    </row>
    <row r="59" spans="1:9" ht="14.45" customHeight="1" x14ac:dyDescent="0.25">
      <c r="A59" s="141"/>
      <c r="B59" s="143"/>
      <c r="C59" s="146"/>
      <c r="D59" s="146"/>
      <c r="E59" s="146"/>
      <c r="F59" s="145"/>
      <c r="G59" s="140"/>
      <c r="H59" s="140"/>
      <c r="I59" s="145"/>
    </row>
    <row r="60" spans="1:9" s="30" customFormat="1" ht="32.25" thickBot="1" x14ac:dyDescent="0.3">
      <c r="A60" s="91"/>
      <c r="B60" s="27" t="s">
        <v>81</v>
      </c>
      <c r="C60" s="27" t="s">
        <v>33</v>
      </c>
      <c r="D60" s="27">
        <v>1</v>
      </c>
      <c r="E60" s="20">
        <v>135000</v>
      </c>
      <c r="F60" s="44">
        <f t="shared" si="0"/>
        <v>135000</v>
      </c>
      <c r="G60" s="69"/>
      <c r="H60" s="69"/>
      <c r="I60" s="23">
        <f>F60</f>
        <v>135000</v>
      </c>
    </row>
    <row r="61" spans="1:9" ht="16.5" thickBot="1" x14ac:dyDescent="0.3">
      <c r="A61" s="92"/>
      <c r="B61" s="72" t="s">
        <v>12</v>
      </c>
      <c r="C61" s="93"/>
      <c r="D61" s="93"/>
      <c r="E61" s="93"/>
      <c r="F61" s="74">
        <f>SUM(F10+F26+F37)</f>
        <v>28147000</v>
      </c>
      <c r="G61" s="73"/>
      <c r="H61" s="73"/>
      <c r="I61" s="75">
        <f>SUM(I10+I26+I37)</f>
        <v>28147000</v>
      </c>
    </row>
    <row r="62" spans="1:9" ht="15.75" x14ac:dyDescent="0.25">
      <c r="A62" s="52"/>
      <c r="B62" s="52"/>
      <c r="C62" s="52"/>
      <c r="D62" s="52"/>
      <c r="E62" s="52"/>
      <c r="F62" s="52"/>
      <c r="G62" s="52"/>
      <c r="H62" s="52"/>
    </row>
    <row r="63" spans="1:9" ht="15.75" x14ac:dyDescent="0.25">
      <c r="A63" s="30"/>
      <c r="B63" s="30"/>
      <c r="C63" s="30"/>
      <c r="D63" s="30"/>
      <c r="E63" s="30"/>
      <c r="F63" s="8"/>
      <c r="G63" s="8"/>
      <c r="H63" s="8"/>
    </row>
    <row r="64" spans="1:9" ht="15.75" x14ac:dyDescent="0.25">
      <c r="A64" s="9" t="s">
        <v>13</v>
      </c>
      <c r="B64" s="30"/>
      <c r="C64" s="30"/>
      <c r="D64" s="30"/>
      <c r="E64" s="30"/>
    </row>
    <row r="65" spans="1:8" ht="15.75" x14ac:dyDescent="0.25">
      <c r="A65" s="8" t="s">
        <v>14</v>
      </c>
      <c r="B65" s="30"/>
      <c r="C65" s="30"/>
      <c r="D65" s="30"/>
      <c r="E65" s="30"/>
      <c r="F65" s="10"/>
      <c r="G65" s="10"/>
      <c r="H65" s="10"/>
    </row>
    <row r="66" spans="1:8" ht="15.75" x14ac:dyDescent="0.25">
      <c r="A66" s="5"/>
      <c r="B66" s="30"/>
      <c r="C66" s="30"/>
      <c r="D66" s="30"/>
      <c r="E66" s="30"/>
    </row>
    <row r="67" spans="1:8" ht="15.75" x14ac:dyDescent="0.25">
      <c r="A67" s="158" t="s">
        <v>89</v>
      </c>
      <c r="B67" s="158"/>
      <c r="C67" s="32" t="s">
        <v>96</v>
      </c>
      <c r="D67" s="32"/>
      <c r="E67" s="30"/>
      <c r="F67" s="8"/>
      <c r="G67" s="8"/>
      <c r="H67" s="8"/>
    </row>
    <row r="68" spans="1:8" ht="78.75" x14ac:dyDescent="0.25">
      <c r="A68" s="6" t="s">
        <v>15</v>
      </c>
      <c r="B68" s="30"/>
      <c r="C68" s="30"/>
      <c r="D68" s="30"/>
      <c r="E68" s="30"/>
      <c r="F68" s="8"/>
      <c r="G68" s="8"/>
      <c r="H68" s="8"/>
    </row>
    <row r="69" spans="1:8" ht="15.75" x14ac:dyDescent="0.25">
      <c r="A69" s="8" t="s">
        <v>16</v>
      </c>
      <c r="B69" s="30"/>
      <c r="C69" s="30"/>
      <c r="D69" s="30"/>
      <c r="E69" s="30"/>
    </row>
    <row r="70" spans="1:8" ht="15.75" x14ac:dyDescent="0.25">
      <c r="A70" s="8" t="s">
        <v>17</v>
      </c>
      <c r="B70" s="30"/>
      <c r="C70" s="30"/>
      <c r="D70" s="30"/>
      <c r="E70" s="30"/>
      <c r="F70" s="8"/>
      <c r="G70" s="8"/>
      <c r="H70" s="8"/>
    </row>
    <row r="71" spans="1:8" ht="15.75" x14ac:dyDescent="0.25">
      <c r="A71" s="5"/>
      <c r="B71" s="30"/>
      <c r="C71" s="30"/>
      <c r="D71" s="30"/>
      <c r="E71" s="30"/>
    </row>
    <row r="72" spans="1:8" ht="15.75" x14ac:dyDescent="0.25">
      <c r="A72" s="8" t="s">
        <v>18</v>
      </c>
      <c r="B72" s="30"/>
      <c r="C72" s="30"/>
      <c r="D72" s="30"/>
      <c r="E72" s="30"/>
    </row>
    <row r="73" spans="1:8" ht="15.75" x14ac:dyDescent="0.25">
      <c r="A73" s="4"/>
      <c r="B73" s="30"/>
      <c r="C73" s="30"/>
      <c r="D73" s="30"/>
      <c r="E73" s="30"/>
    </row>
    <row r="74" spans="1:8" ht="15.75" x14ac:dyDescent="0.25">
      <c r="A74" s="136" t="s">
        <v>90</v>
      </c>
      <c r="B74" s="30"/>
      <c r="C74" s="30"/>
      <c r="D74" s="30"/>
      <c r="E74" s="30"/>
    </row>
    <row r="75" spans="1:8" ht="15.6" customHeight="1" x14ac:dyDescent="0.25">
      <c r="A75" s="137"/>
      <c r="B75" s="30"/>
      <c r="C75" s="30"/>
      <c r="D75" s="30"/>
      <c r="E75" s="30"/>
    </row>
    <row r="76" spans="1:8" ht="15.75" x14ac:dyDescent="0.25">
      <c r="A76" s="138" t="s">
        <v>91</v>
      </c>
      <c r="B76" s="30"/>
      <c r="C76" s="30"/>
      <c r="D76" s="30"/>
      <c r="E76" s="30"/>
    </row>
    <row r="77" spans="1:8" x14ac:dyDescent="0.25">
      <c r="A77" s="139"/>
      <c r="B77" s="30"/>
      <c r="C77" s="30"/>
      <c r="D77" s="30"/>
      <c r="E77" s="30"/>
    </row>
    <row r="78" spans="1:8" ht="15.75" x14ac:dyDescent="0.25">
      <c r="A78" s="136" t="s">
        <v>92</v>
      </c>
      <c r="B78" s="30"/>
      <c r="C78" s="30"/>
      <c r="D78" s="30"/>
      <c r="E78" s="30"/>
    </row>
    <row r="79" spans="1:8" x14ac:dyDescent="0.25">
      <c r="A79" s="137"/>
      <c r="B79" s="30"/>
      <c r="C79" s="30"/>
      <c r="D79" s="30"/>
      <c r="E79" s="30"/>
    </row>
    <row r="80" spans="1:8" ht="15.75" x14ac:dyDescent="0.25">
      <c r="A80" s="136" t="s">
        <v>93</v>
      </c>
      <c r="B80" s="30"/>
      <c r="C80" s="30"/>
      <c r="D80" s="30"/>
      <c r="E80" s="30"/>
    </row>
    <row r="81" spans="1:5" x14ac:dyDescent="0.25">
      <c r="A81" s="137"/>
      <c r="B81" s="30"/>
      <c r="C81" s="30"/>
      <c r="D81" s="30"/>
      <c r="E81" s="30"/>
    </row>
    <row r="82" spans="1:5" x14ac:dyDescent="0.25">
      <c r="A82" s="137"/>
      <c r="B82" s="30"/>
      <c r="C82" s="30"/>
      <c r="D82" s="30"/>
      <c r="E82" s="30"/>
    </row>
    <row r="83" spans="1:5" ht="15.75" x14ac:dyDescent="0.25">
      <c r="A83" s="136" t="s">
        <v>94</v>
      </c>
      <c r="B83" s="30"/>
      <c r="C83" s="30"/>
      <c r="D83" s="30"/>
      <c r="E83" s="30"/>
    </row>
    <row r="84" spans="1:5" x14ac:dyDescent="0.25">
      <c r="A84" s="137"/>
      <c r="B84" s="30"/>
      <c r="C84" s="30"/>
      <c r="D84" s="30"/>
      <c r="E84" s="30"/>
    </row>
    <row r="85" spans="1:5" ht="15.75" x14ac:dyDescent="0.25">
      <c r="A85" s="136" t="s">
        <v>95</v>
      </c>
      <c r="B85" s="30"/>
      <c r="C85" s="30"/>
      <c r="D85" s="30"/>
      <c r="E85" s="30"/>
    </row>
    <row r="86" spans="1:5" ht="15.75" x14ac:dyDescent="0.25">
      <c r="A86" s="4"/>
      <c r="B86" s="30"/>
      <c r="C86" s="30"/>
      <c r="D86" s="30"/>
      <c r="E86" s="30"/>
    </row>
    <row r="87" spans="1:5" x14ac:dyDescent="0.25">
      <c r="A87" s="32"/>
      <c r="B87" s="30"/>
      <c r="C87" s="30"/>
      <c r="D87" s="30"/>
      <c r="E87" s="30"/>
    </row>
    <row r="88" spans="1:5" ht="15.75" x14ac:dyDescent="0.25">
      <c r="A88" s="4"/>
    </row>
    <row r="89" spans="1:5" ht="15.75" x14ac:dyDescent="0.25">
      <c r="A89" s="4"/>
    </row>
    <row r="90" spans="1:5" ht="15.75" x14ac:dyDescent="0.25">
      <c r="A90" s="4"/>
    </row>
    <row r="91" spans="1:5" ht="15.75" x14ac:dyDescent="0.25">
      <c r="A91" s="4"/>
    </row>
    <row r="92" spans="1:5" ht="15.75" x14ac:dyDescent="0.25">
      <c r="A92" s="4"/>
    </row>
    <row r="93" spans="1:5" ht="15.75" x14ac:dyDescent="0.25">
      <c r="A93" s="4"/>
    </row>
    <row r="94" spans="1:5" ht="15.75" x14ac:dyDescent="0.25">
      <c r="A94" s="4"/>
    </row>
    <row r="95" spans="1:5" x14ac:dyDescent="0.25">
      <c r="A95" s="3"/>
    </row>
  </sheetData>
  <mergeCells count="58">
    <mergeCell ref="A67:B67"/>
    <mergeCell ref="I42:I43"/>
    <mergeCell ref="I53:I54"/>
    <mergeCell ref="I57:I59"/>
    <mergeCell ref="A8:A9"/>
    <mergeCell ref="G8:I8"/>
    <mergeCell ref="B8:B9"/>
    <mergeCell ref="C8:C9"/>
    <mergeCell ref="D8:D9"/>
    <mergeCell ref="E8:E9"/>
    <mergeCell ref="F8:F9"/>
    <mergeCell ref="H42:H43"/>
    <mergeCell ref="A42:A43"/>
    <mergeCell ref="B42:B43"/>
    <mergeCell ref="C45:C46"/>
    <mergeCell ref="D45:D46"/>
    <mergeCell ref="E45:E46"/>
    <mergeCell ref="A1:I1"/>
    <mergeCell ref="A3:I3"/>
    <mergeCell ref="A5:I5"/>
    <mergeCell ref="A6:I6"/>
    <mergeCell ref="A7:I7"/>
    <mergeCell ref="F45:F46"/>
    <mergeCell ref="G45:G46"/>
    <mergeCell ref="H45:H46"/>
    <mergeCell ref="A45:A46"/>
    <mergeCell ref="B45:B46"/>
    <mergeCell ref="C42:C43"/>
    <mergeCell ref="D42:D43"/>
    <mergeCell ref="E42:E43"/>
    <mergeCell ref="F42:F43"/>
    <mergeCell ref="G42:G43"/>
    <mergeCell ref="C50:C51"/>
    <mergeCell ref="D50:D51"/>
    <mergeCell ref="E50:E51"/>
    <mergeCell ref="F50:F51"/>
    <mergeCell ref="G50:G51"/>
    <mergeCell ref="F53:F54"/>
    <mergeCell ref="G53:G54"/>
    <mergeCell ref="H53:H54"/>
    <mergeCell ref="B53:B54"/>
    <mergeCell ref="A53:A54"/>
    <mergeCell ref="H57:H59"/>
    <mergeCell ref="A57:A59"/>
    <mergeCell ref="B57:B59"/>
    <mergeCell ref="I45:I46"/>
    <mergeCell ref="I50:I51"/>
    <mergeCell ref="C57:C59"/>
    <mergeCell ref="D57:D59"/>
    <mergeCell ref="E57:E59"/>
    <mergeCell ref="F57:F59"/>
    <mergeCell ref="G57:G59"/>
    <mergeCell ref="H50:H51"/>
    <mergeCell ref="B50:B51"/>
    <mergeCell ref="A50:A51"/>
    <mergeCell ref="C53:C54"/>
    <mergeCell ref="D53:D54"/>
    <mergeCell ref="E53:E54"/>
  </mergeCells>
  <pageMargins left="0.7" right="0.7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14"/>
  <sheetViews>
    <sheetView topLeftCell="A42" zoomScale="80" zoomScaleNormal="80" workbookViewId="0">
      <selection activeCell="B45" sqref="B45"/>
    </sheetView>
  </sheetViews>
  <sheetFormatPr defaultColWidth="8.85546875" defaultRowHeight="15" x14ac:dyDescent="0.25"/>
  <cols>
    <col min="1" max="1" width="5.85546875" style="30" customWidth="1"/>
    <col min="2" max="2" width="40.5703125" style="30" customWidth="1"/>
    <col min="3" max="3" width="17.42578125" style="30" customWidth="1"/>
    <col min="4" max="4" width="17.5703125" style="30" customWidth="1"/>
    <col min="5" max="5" width="18" style="30" customWidth="1"/>
    <col min="6" max="6" width="20.5703125" style="30" customWidth="1"/>
    <col min="7" max="7" width="17.28515625" style="30" customWidth="1"/>
    <col min="8" max="8" width="16.28515625" style="30" customWidth="1"/>
    <col min="9" max="9" width="20.7109375" style="30" customWidth="1"/>
    <col min="10" max="16384" width="8.85546875" style="30"/>
  </cols>
  <sheetData>
    <row r="1" spans="1:53" ht="53.25" customHeight="1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ht="15.75" x14ac:dyDescent="0.25">
      <c r="A2" s="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53" ht="18.75" x14ac:dyDescent="0.25">
      <c r="A3" s="154" t="s">
        <v>55</v>
      </c>
      <c r="B3" s="154"/>
      <c r="C3" s="154"/>
      <c r="D3" s="154"/>
      <c r="E3" s="154"/>
      <c r="F3" s="154"/>
      <c r="G3" s="154"/>
      <c r="H3" s="154"/>
      <c r="I3" s="15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3" ht="15.75" x14ac:dyDescent="0.25">
      <c r="A4" s="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53" ht="30" customHeight="1" x14ac:dyDescent="0.25">
      <c r="A5" s="155" t="s">
        <v>51</v>
      </c>
      <c r="B5" s="156"/>
      <c r="C5" s="156"/>
      <c r="D5" s="156"/>
      <c r="E5" s="156"/>
      <c r="F5" s="156"/>
      <c r="G5" s="156"/>
      <c r="H5" s="156"/>
      <c r="I5" s="156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53" ht="39.6" customHeight="1" x14ac:dyDescent="0.25">
      <c r="A6" s="155" t="s">
        <v>52</v>
      </c>
      <c r="B6" s="155"/>
      <c r="C6" s="155"/>
      <c r="D6" s="155"/>
      <c r="E6" s="155"/>
      <c r="F6" s="155"/>
      <c r="G6" s="155"/>
      <c r="H6" s="155"/>
      <c r="I6" s="15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19.5" thickBot="1" x14ac:dyDescent="0.3">
      <c r="A7" s="157" t="s">
        <v>53</v>
      </c>
      <c r="B7" s="157"/>
      <c r="C7" s="157"/>
      <c r="D7" s="157"/>
      <c r="E7" s="157"/>
      <c r="F7" s="157"/>
      <c r="G7" s="157"/>
      <c r="H7" s="157"/>
      <c r="I7" s="15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53" ht="31.5" customHeight="1" x14ac:dyDescent="0.25">
      <c r="A8" s="165" t="s">
        <v>0</v>
      </c>
      <c r="B8" s="167" t="s">
        <v>1</v>
      </c>
      <c r="C8" s="167" t="s">
        <v>2</v>
      </c>
      <c r="D8" s="167" t="s">
        <v>3</v>
      </c>
      <c r="E8" s="167" t="s">
        <v>4</v>
      </c>
      <c r="F8" s="167" t="s">
        <v>5</v>
      </c>
      <c r="G8" s="167" t="s">
        <v>6</v>
      </c>
      <c r="H8" s="167"/>
      <c r="I8" s="171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53" ht="75" x14ac:dyDescent="0.25">
      <c r="A9" s="166"/>
      <c r="B9" s="159"/>
      <c r="C9" s="159"/>
      <c r="D9" s="159"/>
      <c r="E9" s="159"/>
      <c r="F9" s="159"/>
      <c r="G9" s="33" t="s">
        <v>7</v>
      </c>
      <c r="H9" s="33" t="s">
        <v>8</v>
      </c>
      <c r="I9" s="53" t="s">
        <v>9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spans="1:53" s="31" customFormat="1" ht="15.75" x14ac:dyDescent="0.25">
      <c r="A10" s="54">
        <v>1</v>
      </c>
      <c r="B10" s="34" t="s">
        <v>27</v>
      </c>
      <c r="C10" s="35"/>
      <c r="D10" s="47"/>
      <c r="E10" s="47"/>
      <c r="F10" s="39">
        <f>SUM(F11+F16+F17+F18+F19+F20+F21+F22)</f>
        <v>9789264</v>
      </c>
      <c r="G10" s="47"/>
      <c r="H10" s="47"/>
      <c r="I10" s="55">
        <f>SUM(I11+I16+I17+I18+I19+I20+I21+I22)</f>
        <v>9789264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</row>
    <row r="11" spans="1:53" ht="15.75" x14ac:dyDescent="0.25">
      <c r="A11" s="56"/>
      <c r="B11" s="46" t="s">
        <v>20</v>
      </c>
      <c r="C11" s="16"/>
      <c r="D11" s="22"/>
      <c r="E11" s="22"/>
      <c r="F11" s="48">
        <f>SUM(F12:F15)</f>
        <v>5628000</v>
      </c>
      <c r="G11" s="22"/>
      <c r="H11" s="22"/>
      <c r="I11" s="57">
        <v>5628000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3" ht="15.75" x14ac:dyDescent="0.25">
      <c r="A12" s="58"/>
      <c r="B12" s="16" t="s">
        <v>28</v>
      </c>
      <c r="C12" s="16" t="s">
        <v>32</v>
      </c>
      <c r="D12" s="22">
        <v>12</v>
      </c>
      <c r="E12" s="21">
        <v>150000</v>
      </c>
      <c r="F12" s="21">
        <f>E12*D12</f>
        <v>1800000</v>
      </c>
      <c r="G12" s="22"/>
      <c r="H12" s="22"/>
      <c r="I12" s="59">
        <f>F12</f>
        <v>1800000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</row>
    <row r="13" spans="1:53" ht="15.75" x14ac:dyDescent="0.25">
      <c r="A13" s="58"/>
      <c r="B13" s="16" t="s">
        <v>29</v>
      </c>
      <c r="C13" s="16" t="s">
        <v>32</v>
      </c>
      <c r="D13" s="22">
        <v>12</v>
      </c>
      <c r="E13" s="21">
        <v>120000</v>
      </c>
      <c r="F13" s="21">
        <f t="shared" ref="F13:F21" si="0">E13*D13</f>
        <v>1440000</v>
      </c>
      <c r="G13" s="22"/>
      <c r="H13" s="22"/>
      <c r="I13" s="59">
        <f t="shared" ref="I13:I24" si="1">F13</f>
        <v>1440000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ht="15.75" x14ac:dyDescent="0.25">
      <c r="A14" s="58"/>
      <c r="B14" s="16" t="s">
        <v>30</v>
      </c>
      <c r="C14" s="16" t="s">
        <v>32</v>
      </c>
      <c r="D14" s="22">
        <v>12</v>
      </c>
      <c r="E14" s="21">
        <v>94000</v>
      </c>
      <c r="F14" s="21">
        <f t="shared" si="0"/>
        <v>1128000</v>
      </c>
      <c r="G14" s="22"/>
      <c r="H14" s="22"/>
      <c r="I14" s="59">
        <f t="shared" si="1"/>
        <v>1128000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spans="1:53" ht="31.5" x14ac:dyDescent="0.25">
      <c r="A15" s="58"/>
      <c r="B15" s="16" t="s">
        <v>31</v>
      </c>
      <c r="C15" s="16" t="s">
        <v>32</v>
      </c>
      <c r="D15" s="22">
        <v>12</v>
      </c>
      <c r="E15" s="21">
        <v>105000</v>
      </c>
      <c r="F15" s="21">
        <f t="shared" si="0"/>
        <v>1260000</v>
      </c>
      <c r="G15" s="22"/>
      <c r="H15" s="22"/>
      <c r="I15" s="59">
        <f t="shared" si="1"/>
        <v>1260000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spans="1:53" ht="31.5" x14ac:dyDescent="0.25">
      <c r="A16" s="58"/>
      <c r="B16" s="46" t="s">
        <v>21</v>
      </c>
      <c r="C16" s="16" t="s">
        <v>32</v>
      </c>
      <c r="D16" s="22">
        <v>12</v>
      </c>
      <c r="E16" s="21">
        <v>39208</v>
      </c>
      <c r="F16" s="21">
        <f t="shared" si="0"/>
        <v>470496</v>
      </c>
      <c r="G16" s="22"/>
      <c r="H16" s="22"/>
      <c r="I16" s="59">
        <f t="shared" si="1"/>
        <v>470496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17" spans="1:53" ht="31.5" x14ac:dyDescent="0.25">
      <c r="A17" s="58"/>
      <c r="B17" s="46" t="s">
        <v>22</v>
      </c>
      <c r="C17" s="16" t="s">
        <v>32</v>
      </c>
      <c r="D17" s="22">
        <v>12</v>
      </c>
      <c r="E17" s="21">
        <v>9380</v>
      </c>
      <c r="F17" s="21">
        <f t="shared" si="0"/>
        <v>112560</v>
      </c>
      <c r="G17" s="22"/>
      <c r="H17" s="22"/>
      <c r="I17" s="59">
        <f t="shared" si="1"/>
        <v>112560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1:53" ht="15.75" x14ac:dyDescent="0.25">
      <c r="A18" s="58"/>
      <c r="B18" s="46" t="s">
        <v>23</v>
      </c>
      <c r="C18" s="16" t="s">
        <v>33</v>
      </c>
      <c r="D18" s="22">
        <v>12</v>
      </c>
      <c r="E18" s="21">
        <v>20000</v>
      </c>
      <c r="F18" s="21">
        <f t="shared" si="0"/>
        <v>240000</v>
      </c>
      <c r="G18" s="22"/>
      <c r="H18" s="22"/>
      <c r="I18" s="59">
        <f t="shared" si="1"/>
        <v>240000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5.75" x14ac:dyDescent="0.25">
      <c r="A19" s="58"/>
      <c r="B19" s="46" t="s">
        <v>24</v>
      </c>
      <c r="C19" s="16" t="s">
        <v>33</v>
      </c>
      <c r="D19" s="22">
        <v>12</v>
      </c>
      <c r="E19" s="21">
        <v>10000</v>
      </c>
      <c r="F19" s="21">
        <f t="shared" si="0"/>
        <v>120000</v>
      </c>
      <c r="G19" s="22"/>
      <c r="H19" s="22"/>
      <c r="I19" s="59">
        <f t="shared" si="1"/>
        <v>120000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ht="31.5" x14ac:dyDescent="0.25">
      <c r="A20" s="58"/>
      <c r="B20" s="46" t="s">
        <v>25</v>
      </c>
      <c r="C20" s="16" t="s">
        <v>33</v>
      </c>
      <c r="D20" s="22">
        <v>12</v>
      </c>
      <c r="E20" s="21">
        <v>10000</v>
      </c>
      <c r="F20" s="21">
        <f t="shared" si="0"/>
        <v>120000</v>
      </c>
      <c r="G20" s="22"/>
      <c r="H20" s="22"/>
      <c r="I20" s="59">
        <f t="shared" si="1"/>
        <v>120000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ht="47.25" x14ac:dyDescent="0.25">
      <c r="A21" s="58"/>
      <c r="B21" s="46" t="s">
        <v>68</v>
      </c>
      <c r="C21" s="16" t="s">
        <v>33</v>
      </c>
      <c r="D21" s="22">
        <v>12</v>
      </c>
      <c r="E21" s="36">
        <v>210000</v>
      </c>
      <c r="F21" s="21">
        <f t="shared" si="0"/>
        <v>2520000</v>
      </c>
      <c r="G21" s="22"/>
      <c r="H21" s="22"/>
      <c r="I21" s="59">
        <f t="shared" si="1"/>
        <v>2520000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ht="78.75" x14ac:dyDescent="0.25">
      <c r="A22" s="58"/>
      <c r="B22" s="13" t="s">
        <v>26</v>
      </c>
      <c r="C22" s="12"/>
      <c r="D22" s="42"/>
      <c r="E22" s="42"/>
      <c r="F22" s="21">
        <f>SUM(F23:F25)</f>
        <v>578208</v>
      </c>
      <c r="G22" s="42"/>
      <c r="H22" s="42"/>
      <c r="I22" s="59">
        <f t="shared" si="1"/>
        <v>578208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ht="15.75" x14ac:dyDescent="0.25">
      <c r="A23" s="12"/>
      <c r="B23" s="12" t="s">
        <v>34</v>
      </c>
      <c r="C23" s="12" t="s">
        <v>35</v>
      </c>
      <c r="D23" s="12">
        <v>12</v>
      </c>
      <c r="E23" s="14">
        <v>35000</v>
      </c>
      <c r="F23" s="41">
        <f t="shared" ref="F23:F24" si="2">E23*D23</f>
        <v>420000</v>
      </c>
      <c r="G23" s="42"/>
      <c r="H23" s="42"/>
      <c r="I23" s="21">
        <f t="shared" si="1"/>
        <v>420000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5.75" x14ac:dyDescent="0.25">
      <c r="A24" s="12"/>
      <c r="B24" s="12" t="s">
        <v>69</v>
      </c>
      <c r="C24" s="12" t="s">
        <v>70</v>
      </c>
      <c r="D24" s="12">
        <v>12</v>
      </c>
      <c r="E24" s="14">
        <v>5000</v>
      </c>
      <c r="F24" s="41">
        <f t="shared" si="2"/>
        <v>60000</v>
      </c>
      <c r="G24" s="42"/>
      <c r="H24" s="42"/>
      <c r="I24" s="21">
        <f t="shared" si="1"/>
        <v>60000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ht="16.5" thickBot="1" x14ac:dyDescent="0.3">
      <c r="A25" s="58"/>
      <c r="B25" s="16" t="s">
        <v>41</v>
      </c>
      <c r="C25" s="16" t="s">
        <v>33</v>
      </c>
      <c r="D25" s="28">
        <v>12</v>
      </c>
      <c r="E25" s="17">
        <v>8184</v>
      </c>
      <c r="F25" s="41">
        <f>E25*D25</f>
        <v>98208</v>
      </c>
      <c r="G25" s="22"/>
      <c r="H25" s="22"/>
      <c r="I25" s="21">
        <f t="shared" ref="I25:I30" si="3">F25</f>
        <v>98208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ht="32.25" thickBot="1" x14ac:dyDescent="0.3">
      <c r="A26" s="76">
        <v>2</v>
      </c>
      <c r="B26" s="72" t="s">
        <v>10</v>
      </c>
      <c r="C26" s="77"/>
      <c r="D26" s="77"/>
      <c r="E26" s="77"/>
      <c r="F26" s="74">
        <f>SUM(F27:F30)</f>
        <v>1897736</v>
      </c>
      <c r="G26" s="73"/>
      <c r="H26" s="73"/>
      <c r="I26" s="75">
        <f t="shared" si="3"/>
        <v>1897736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s="19" customFormat="1" ht="31.5" x14ac:dyDescent="0.25">
      <c r="A27" s="58"/>
      <c r="B27" s="12" t="s">
        <v>59</v>
      </c>
      <c r="C27" s="12" t="s">
        <v>36</v>
      </c>
      <c r="D27" s="42">
        <v>1</v>
      </c>
      <c r="E27" s="41">
        <v>700000</v>
      </c>
      <c r="F27" s="41">
        <f>E27*D27</f>
        <v>700000</v>
      </c>
      <c r="G27" s="49"/>
      <c r="H27" s="49"/>
      <c r="I27" s="61">
        <f t="shared" si="3"/>
        <v>700000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3" ht="47.25" x14ac:dyDescent="0.25">
      <c r="A28" s="58"/>
      <c r="B28" s="119" t="s">
        <v>75</v>
      </c>
      <c r="C28" s="12" t="s">
        <v>36</v>
      </c>
      <c r="D28" s="42">
        <v>1</v>
      </c>
      <c r="E28" s="41">
        <v>345500</v>
      </c>
      <c r="F28" s="41">
        <f>E28*D28</f>
        <v>345500</v>
      </c>
      <c r="G28" s="49"/>
      <c r="H28" s="49"/>
      <c r="I28" s="61">
        <f t="shared" si="3"/>
        <v>345500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</row>
    <row r="29" spans="1:53" ht="47.25" x14ac:dyDescent="0.25">
      <c r="A29" s="58"/>
      <c r="B29" s="16" t="s">
        <v>74</v>
      </c>
      <c r="C29" s="12" t="s">
        <v>36</v>
      </c>
      <c r="D29" s="42">
        <v>2</v>
      </c>
      <c r="E29" s="41">
        <v>251118</v>
      </c>
      <c r="F29" s="41">
        <f>E29*D29</f>
        <v>502236</v>
      </c>
      <c r="G29" s="49"/>
      <c r="H29" s="49"/>
      <c r="I29" s="61">
        <f t="shared" si="3"/>
        <v>502236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15.75" x14ac:dyDescent="0.25">
      <c r="A30" s="58"/>
      <c r="B30" s="16" t="s">
        <v>73</v>
      </c>
      <c r="C30" s="12" t="s">
        <v>36</v>
      </c>
      <c r="D30" s="42">
        <v>1</v>
      </c>
      <c r="E30" s="41">
        <v>350000</v>
      </c>
      <c r="F30" s="41">
        <f>E30*D30</f>
        <v>350000</v>
      </c>
      <c r="G30" s="49"/>
      <c r="H30" s="49"/>
      <c r="I30" s="61">
        <f t="shared" si="3"/>
        <v>350000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s="31" customFormat="1" ht="15.75" x14ac:dyDescent="0.25">
      <c r="A31" s="54">
        <v>3</v>
      </c>
      <c r="B31" s="34" t="s">
        <v>11</v>
      </c>
      <c r="C31" s="35"/>
      <c r="D31" s="47"/>
      <c r="E31" s="40"/>
      <c r="F31" s="39">
        <f>F32+F34+F36+F39+F43+F46+F49</f>
        <v>16460000</v>
      </c>
      <c r="G31" s="40"/>
      <c r="H31" s="40"/>
      <c r="I31" s="60">
        <f t="shared" ref="I31:I36" si="4">F31</f>
        <v>16460000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spans="1:53" ht="141.75" x14ac:dyDescent="0.25">
      <c r="A32" s="105"/>
      <c r="B32" s="108" t="s">
        <v>37</v>
      </c>
      <c r="C32" s="102"/>
      <c r="D32" s="106"/>
      <c r="E32" s="106"/>
      <c r="F32" s="103">
        <f>F33</f>
        <v>1680000</v>
      </c>
      <c r="G32" s="106"/>
      <c r="H32" s="106"/>
      <c r="I32" s="107">
        <f t="shared" si="4"/>
        <v>1680000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3" ht="47.25" x14ac:dyDescent="0.25">
      <c r="A33" s="56"/>
      <c r="B33" s="16" t="s">
        <v>57</v>
      </c>
      <c r="C33" s="16" t="s">
        <v>33</v>
      </c>
      <c r="D33" s="22">
        <v>12</v>
      </c>
      <c r="E33" s="21">
        <v>140000</v>
      </c>
      <c r="F33" s="48">
        <f>E33*D33</f>
        <v>1680000</v>
      </c>
      <c r="G33" s="22"/>
      <c r="H33" s="22"/>
      <c r="I33" s="57">
        <f t="shared" si="4"/>
        <v>1680000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3" ht="189" x14ac:dyDescent="0.25">
      <c r="A34" s="105"/>
      <c r="B34" s="102" t="s">
        <v>40</v>
      </c>
      <c r="C34" s="102"/>
      <c r="D34" s="106"/>
      <c r="E34" s="106"/>
      <c r="F34" s="103">
        <f>F35</f>
        <v>500000</v>
      </c>
      <c r="G34" s="104"/>
      <c r="H34" s="104"/>
      <c r="I34" s="107">
        <f t="shared" si="4"/>
        <v>500000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</row>
    <row r="35" spans="1:53" ht="31.5" x14ac:dyDescent="0.25">
      <c r="A35" s="56"/>
      <c r="B35" s="16" t="s">
        <v>71</v>
      </c>
      <c r="C35" s="16" t="s">
        <v>33</v>
      </c>
      <c r="D35" s="16">
        <v>1</v>
      </c>
      <c r="E35" s="17">
        <v>500000</v>
      </c>
      <c r="F35" s="41">
        <f t="shared" ref="F35" si="5">E35*D35</f>
        <v>500000</v>
      </c>
      <c r="G35" s="22"/>
      <c r="H35" s="22"/>
      <c r="I35" s="21">
        <v>500000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</row>
    <row r="36" spans="1:53" ht="15.75" customHeight="1" x14ac:dyDescent="0.25">
      <c r="A36" s="162"/>
      <c r="B36" s="142" t="s">
        <v>84</v>
      </c>
      <c r="C36" s="146"/>
      <c r="D36" s="140"/>
      <c r="E36" s="140"/>
      <c r="F36" s="163">
        <f>F38</f>
        <v>840000</v>
      </c>
      <c r="G36" s="152"/>
      <c r="H36" s="152"/>
      <c r="I36" s="161">
        <f t="shared" si="4"/>
        <v>840000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spans="1:53" ht="125.45" customHeight="1" x14ac:dyDescent="0.25">
      <c r="A37" s="162"/>
      <c r="B37" s="142"/>
      <c r="C37" s="146"/>
      <c r="D37" s="140"/>
      <c r="E37" s="140"/>
      <c r="F37" s="163"/>
      <c r="G37" s="152"/>
      <c r="H37" s="152"/>
      <c r="I37" s="16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</row>
    <row r="38" spans="1:53" ht="31.5" x14ac:dyDescent="0.25">
      <c r="A38" s="62"/>
      <c r="B38" s="16" t="s">
        <v>102</v>
      </c>
      <c r="C38" s="16" t="s">
        <v>33</v>
      </c>
      <c r="D38" s="22">
        <v>1</v>
      </c>
      <c r="E38" s="21">
        <v>70000</v>
      </c>
      <c r="F38" s="21">
        <f>E38*12</f>
        <v>840000</v>
      </c>
      <c r="G38" s="22"/>
      <c r="H38" s="22"/>
      <c r="I38" s="59">
        <v>840000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</row>
    <row r="39" spans="1:53" x14ac:dyDescent="0.25">
      <c r="A39" s="162"/>
      <c r="B39" s="142" t="s">
        <v>85</v>
      </c>
      <c r="C39" s="146"/>
      <c r="D39" s="140"/>
      <c r="E39" s="140"/>
      <c r="F39" s="163">
        <f>SUM(F41:F42)</f>
        <v>10920000</v>
      </c>
      <c r="G39" s="152"/>
      <c r="H39" s="152"/>
      <c r="I39" s="161">
        <f>F39</f>
        <v>10920000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</row>
    <row r="40" spans="1:53" ht="162.6" customHeight="1" x14ac:dyDescent="0.25">
      <c r="A40" s="162"/>
      <c r="B40" s="142"/>
      <c r="C40" s="146"/>
      <c r="D40" s="140"/>
      <c r="E40" s="140"/>
      <c r="F40" s="152"/>
      <c r="G40" s="152"/>
      <c r="H40" s="152"/>
      <c r="I40" s="164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</row>
    <row r="41" spans="1:53" ht="15.75" x14ac:dyDescent="0.25">
      <c r="A41" s="62"/>
      <c r="B41" s="16" t="s">
        <v>72</v>
      </c>
      <c r="C41" s="16" t="s">
        <v>33</v>
      </c>
      <c r="D41" s="22">
        <v>30</v>
      </c>
      <c r="E41" s="21">
        <v>300000</v>
      </c>
      <c r="F41" s="22">
        <f>E41*D41</f>
        <v>9000000</v>
      </c>
      <c r="G41" s="22"/>
      <c r="H41" s="22"/>
      <c r="I41" s="59">
        <f>F41</f>
        <v>9000000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</row>
    <row r="42" spans="1:53" s="31" customFormat="1" ht="57.6" customHeight="1" x14ac:dyDescent="0.25">
      <c r="A42" s="62"/>
      <c r="B42" s="16" t="s">
        <v>58</v>
      </c>
      <c r="C42" s="16" t="s">
        <v>33</v>
      </c>
      <c r="D42" s="22">
        <v>12</v>
      </c>
      <c r="E42" s="21">
        <v>160000</v>
      </c>
      <c r="F42" s="22">
        <f t="shared" ref="F42" si="6">E42*D42</f>
        <v>1920000</v>
      </c>
      <c r="G42" s="22"/>
      <c r="H42" s="22"/>
      <c r="I42" s="59">
        <f t="shared" ref="I42" si="7">F42</f>
        <v>1920000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</row>
    <row r="43" spans="1:53" x14ac:dyDescent="0.25">
      <c r="A43" s="162"/>
      <c r="B43" s="150" t="s">
        <v>80</v>
      </c>
      <c r="C43" s="146"/>
      <c r="D43" s="140"/>
      <c r="E43" s="140"/>
      <c r="F43" s="163">
        <f>SUM(F45)</f>
        <v>1100000</v>
      </c>
      <c r="G43" s="152"/>
      <c r="H43" s="152"/>
      <c r="I43" s="161">
        <f>F43</f>
        <v>1100000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</row>
    <row r="44" spans="1:53" ht="63.6" customHeight="1" x14ac:dyDescent="0.25">
      <c r="A44" s="162"/>
      <c r="B44" s="150"/>
      <c r="C44" s="146"/>
      <c r="D44" s="140"/>
      <c r="E44" s="140"/>
      <c r="F44" s="163"/>
      <c r="G44" s="152"/>
      <c r="H44" s="152"/>
      <c r="I44" s="16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</row>
    <row r="45" spans="1:53" ht="113.45" customHeight="1" x14ac:dyDescent="0.25">
      <c r="A45" s="62"/>
      <c r="B45" s="16" t="s">
        <v>99</v>
      </c>
      <c r="C45" s="16" t="s">
        <v>33</v>
      </c>
      <c r="D45" s="22">
        <v>1</v>
      </c>
      <c r="E45" s="21">
        <v>100000</v>
      </c>
      <c r="F45" s="21">
        <f>E45*11</f>
        <v>1100000</v>
      </c>
      <c r="G45" s="22"/>
      <c r="H45" s="22"/>
      <c r="I45" s="59">
        <f>F45</f>
        <v>1100000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</row>
    <row r="46" spans="1:53" ht="15.6" customHeight="1" x14ac:dyDescent="0.25">
      <c r="A46" s="162"/>
      <c r="B46" s="150" t="s">
        <v>88</v>
      </c>
      <c r="C46" s="146"/>
      <c r="D46" s="140"/>
      <c r="E46" s="140"/>
      <c r="F46" s="163">
        <f>SUM(F48)</f>
        <v>1320000</v>
      </c>
      <c r="G46" s="152"/>
      <c r="H46" s="152"/>
      <c r="I46" s="161">
        <f>F46</f>
        <v>1320000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</row>
    <row r="47" spans="1:53" ht="50.45" customHeight="1" x14ac:dyDescent="0.25">
      <c r="A47" s="162"/>
      <c r="B47" s="150"/>
      <c r="C47" s="146"/>
      <c r="D47" s="140"/>
      <c r="E47" s="140"/>
      <c r="F47" s="163"/>
      <c r="G47" s="152"/>
      <c r="H47" s="152"/>
      <c r="I47" s="16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</row>
    <row r="48" spans="1:53" ht="47.25" x14ac:dyDescent="0.25">
      <c r="A48" s="62"/>
      <c r="B48" s="16" t="s">
        <v>100</v>
      </c>
      <c r="C48" s="16" t="s">
        <v>33</v>
      </c>
      <c r="D48" s="22">
        <v>1</v>
      </c>
      <c r="E48" s="21">
        <v>110000</v>
      </c>
      <c r="F48" s="21">
        <f>E48*12</f>
        <v>1320000</v>
      </c>
      <c r="G48" s="22"/>
      <c r="H48" s="22"/>
      <c r="I48" s="59">
        <f>F48</f>
        <v>1320000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</row>
    <row r="49" spans="1:53" ht="15.75" customHeight="1" x14ac:dyDescent="0.25">
      <c r="A49" s="162"/>
      <c r="B49" s="142" t="s">
        <v>60</v>
      </c>
      <c r="C49" s="146"/>
      <c r="D49" s="140"/>
      <c r="E49" s="140"/>
      <c r="F49" s="163">
        <f>SUM(F52)</f>
        <v>100000</v>
      </c>
      <c r="G49" s="140"/>
      <c r="H49" s="140"/>
      <c r="I49" s="168">
        <f>F49</f>
        <v>100000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</row>
    <row r="50" spans="1:53" ht="15.6" customHeight="1" x14ac:dyDescent="0.25">
      <c r="A50" s="162"/>
      <c r="B50" s="142"/>
      <c r="C50" s="146"/>
      <c r="D50" s="140"/>
      <c r="E50" s="140"/>
      <c r="F50" s="163"/>
      <c r="G50" s="140"/>
      <c r="H50" s="140"/>
      <c r="I50" s="169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</row>
    <row r="51" spans="1:53" ht="87" customHeight="1" x14ac:dyDescent="0.25">
      <c r="A51" s="162"/>
      <c r="B51" s="142"/>
      <c r="C51" s="146"/>
      <c r="D51" s="140"/>
      <c r="E51" s="140"/>
      <c r="F51" s="163"/>
      <c r="G51" s="140"/>
      <c r="H51" s="140"/>
      <c r="I51" s="17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</row>
    <row r="52" spans="1:53" ht="31.5" x14ac:dyDescent="0.25">
      <c r="A52" s="62"/>
      <c r="B52" s="16" t="s">
        <v>81</v>
      </c>
      <c r="C52" s="16" t="s">
        <v>33</v>
      </c>
      <c r="D52" s="22">
        <v>1</v>
      </c>
      <c r="E52" s="21">
        <v>100000</v>
      </c>
      <c r="F52" s="21">
        <f>E52*D52</f>
        <v>100000</v>
      </c>
      <c r="G52" s="22"/>
      <c r="H52" s="22"/>
      <c r="I52" s="59">
        <f>F52</f>
        <v>100000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3" ht="78" customHeight="1" thickBot="1" x14ac:dyDescent="0.3">
      <c r="A53" s="63"/>
      <c r="B53" s="64" t="s">
        <v>12</v>
      </c>
      <c r="C53" s="64"/>
      <c r="D53" s="65"/>
      <c r="E53" s="65"/>
      <c r="F53" s="66">
        <f>F10+F26+F31</f>
        <v>28147000</v>
      </c>
      <c r="G53" s="65"/>
      <c r="H53" s="65"/>
      <c r="I53" s="67">
        <f>SUM(I31+I10+I26)</f>
        <v>28147000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</row>
    <row r="54" spans="1:53" ht="16.149999999999999" customHeight="1" x14ac:dyDescent="0.25">
      <c r="A54" s="52"/>
      <c r="B54" s="52"/>
      <c r="C54" s="52"/>
      <c r="D54" s="52"/>
      <c r="E54" s="52"/>
      <c r="F54" s="52"/>
      <c r="G54" s="52"/>
      <c r="H54" s="52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</row>
    <row r="55" spans="1:53" x14ac:dyDescent="0.25"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</row>
    <row r="56" spans="1:53" ht="15.75" x14ac:dyDescent="0.25">
      <c r="A56" s="9" t="s">
        <v>13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</row>
    <row r="57" spans="1:53" ht="15.75" x14ac:dyDescent="0.25">
      <c r="A57" s="8" t="s">
        <v>14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</row>
    <row r="58" spans="1:53" ht="15.75" x14ac:dyDescent="0.25">
      <c r="A58" s="5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</row>
    <row r="59" spans="1:53" ht="15.75" x14ac:dyDescent="0.25">
      <c r="A59" s="158" t="s">
        <v>89</v>
      </c>
      <c r="B59" s="158"/>
      <c r="C59" s="32" t="s">
        <v>96</v>
      </c>
      <c r="D59" s="32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</row>
    <row r="60" spans="1:53" ht="78.75" x14ac:dyDescent="0.25">
      <c r="A60" s="6" t="s">
        <v>15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</row>
    <row r="61" spans="1:53" ht="15.75" x14ac:dyDescent="0.25">
      <c r="A61" s="8" t="s">
        <v>16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</row>
    <row r="62" spans="1:53" ht="15.75" x14ac:dyDescent="0.25">
      <c r="A62" s="8" t="s">
        <v>17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</row>
    <row r="63" spans="1:53" ht="15.75" x14ac:dyDescent="0.25">
      <c r="A63" s="5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</row>
    <row r="64" spans="1:53" ht="15.75" x14ac:dyDescent="0.25">
      <c r="A64" s="8" t="s">
        <v>18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</row>
    <row r="65" spans="1:53" ht="15.75" x14ac:dyDescent="0.25">
      <c r="A65" s="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</row>
    <row r="66" spans="1:53" ht="15.6" customHeight="1" x14ac:dyDescent="0.25">
      <c r="A66" s="136" t="s">
        <v>90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</row>
    <row r="67" spans="1:53" x14ac:dyDescent="0.25">
      <c r="A67" s="137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</row>
    <row r="68" spans="1:53" ht="15.75" x14ac:dyDescent="0.25">
      <c r="A68" s="138" t="s">
        <v>91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</row>
    <row r="69" spans="1:53" x14ac:dyDescent="0.25">
      <c r="A69" s="13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</row>
    <row r="70" spans="1:53" ht="15.75" x14ac:dyDescent="0.25">
      <c r="A70" s="136" t="s">
        <v>92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</row>
    <row r="71" spans="1:53" x14ac:dyDescent="0.25">
      <c r="A71" s="137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</row>
    <row r="72" spans="1:53" ht="15.75" x14ac:dyDescent="0.25">
      <c r="A72" s="136" t="s">
        <v>93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</row>
    <row r="73" spans="1:53" x14ac:dyDescent="0.25">
      <c r="A73" s="137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</row>
    <row r="74" spans="1:53" x14ac:dyDescent="0.25">
      <c r="A74" s="137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</row>
    <row r="75" spans="1:53" ht="15.75" x14ac:dyDescent="0.25">
      <c r="A75" s="136" t="s">
        <v>94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</row>
    <row r="76" spans="1:53" x14ac:dyDescent="0.25">
      <c r="A76" s="137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</row>
    <row r="77" spans="1:53" ht="15.75" x14ac:dyDescent="0.25">
      <c r="A77" s="136" t="s">
        <v>95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</row>
    <row r="78" spans="1:53" ht="15.75" x14ac:dyDescent="0.25">
      <c r="A78" s="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</row>
    <row r="79" spans="1:53" x14ac:dyDescent="0.25">
      <c r="A79" s="32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</row>
    <row r="80" spans="1:53" x14ac:dyDescent="0.25"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</row>
    <row r="81" spans="10:53" x14ac:dyDescent="0.25"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</row>
    <row r="82" spans="10:53" x14ac:dyDescent="0.25"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</row>
    <row r="83" spans="10:53" x14ac:dyDescent="0.25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</row>
    <row r="84" spans="10:53" x14ac:dyDescent="0.25"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</row>
    <row r="85" spans="10:53" x14ac:dyDescent="0.25"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</row>
    <row r="86" spans="10:53" x14ac:dyDescent="0.25"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</row>
    <row r="87" spans="10:53" x14ac:dyDescent="0.25"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</row>
    <row r="88" spans="10:53" x14ac:dyDescent="0.25"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</row>
    <row r="89" spans="10:53" x14ac:dyDescent="0.25"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</row>
    <row r="90" spans="10:53" x14ac:dyDescent="0.25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</row>
    <row r="91" spans="10:53" x14ac:dyDescent="0.25"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</row>
    <row r="92" spans="10:53" x14ac:dyDescent="0.25"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</row>
    <row r="93" spans="10:53" x14ac:dyDescent="0.25"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</row>
    <row r="94" spans="10:53" x14ac:dyDescent="0.25"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</row>
    <row r="95" spans="10:53" x14ac:dyDescent="0.25"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0:53" x14ac:dyDescent="0.25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</row>
    <row r="97" spans="10:53" x14ac:dyDescent="0.25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</row>
    <row r="98" spans="10:53" x14ac:dyDescent="0.25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</row>
    <row r="99" spans="10:53" x14ac:dyDescent="0.25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</row>
    <row r="100" spans="10:53" x14ac:dyDescent="0.25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</row>
    <row r="101" spans="10:53" x14ac:dyDescent="0.25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</row>
    <row r="102" spans="10:53" x14ac:dyDescent="0.25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</row>
    <row r="103" spans="10:53" x14ac:dyDescent="0.25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</row>
    <row r="104" spans="10:53" x14ac:dyDescent="0.25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</row>
    <row r="105" spans="10:53" x14ac:dyDescent="0.25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</row>
    <row r="106" spans="10:53" x14ac:dyDescent="0.25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</row>
    <row r="107" spans="10:53" x14ac:dyDescent="0.25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</row>
    <row r="108" spans="10:53" x14ac:dyDescent="0.25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</row>
    <row r="109" spans="10:53" x14ac:dyDescent="0.25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</row>
    <row r="110" spans="10:53" x14ac:dyDescent="0.25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</row>
    <row r="111" spans="10:53" x14ac:dyDescent="0.25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</row>
    <row r="112" spans="10:53" x14ac:dyDescent="0.25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10:53" x14ac:dyDescent="0.25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</row>
    <row r="114" spans="10:53" x14ac:dyDescent="0.25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</row>
    <row r="115" spans="10:53" x14ac:dyDescent="0.25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</row>
    <row r="116" spans="10:53" x14ac:dyDescent="0.25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</row>
    <row r="117" spans="10:53" x14ac:dyDescent="0.25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</row>
    <row r="118" spans="10:53" x14ac:dyDescent="0.25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</row>
    <row r="119" spans="10:53" x14ac:dyDescent="0.25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</row>
    <row r="120" spans="10:53" x14ac:dyDescent="0.25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</row>
    <row r="121" spans="10:53" x14ac:dyDescent="0.25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</row>
    <row r="122" spans="10:53" x14ac:dyDescent="0.25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</row>
    <row r="123" spans="10:53" x14ac:dyDescent="0.25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</row>
    <row r="124" spans="10:53" x14ac:dyDescent="0.25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</row>
    <row r="125" spans="10:53" x14ac:dyDescent="0.25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</row>
    <row r="126" spans="10:53" x14ac:dyDescent="0.25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</row>
    <row r="127" spans="10:53" x14ac:dyDescent="0.25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</row>
    <row r="128" spans="10:53" x14ac:dyDescent="0.25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</row>
    <row r="129" spans="10:53" x14ac:dyDescent="0.25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</row>
    <row r="130" spans="10:53" x14ac:dyDescent="0.25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</row>
    <row r="131" spans="10:53" x14ac:dyDescent="0.25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</row>
    <row r="132" spans="10:53" x14ac:dyDescent="0.25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</row>
    <row r="133" spans="10:53" x14ac:dyDescent="0.25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</row>
    <row r="134" spans="10:53" x14ac:dyDescent="0.25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</row>
    <row r="135" spans="10:53" x14ac:dyDescent="0.25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</row>
    <row r="136" spans="10:53" x14ac:dyDescent="0.25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</row>
    <row r="137" spans="10:53" x14ac:dyDescent="0.25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</row>
    <row r="138" spans="10:53" x14ac:dyDescent="0.25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</row>
    <row r="139" spans="10:53" x14ac:dyDescent="0.25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</row>
    <row r="140" spans="10:53" x14ac:dyDescent="0.25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</row>
    <row r="141" spans="10:53" x14ac:dyDescent="0.25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</row>
    <row r="142" spans="10:53" x14ac:dyDescent="0.25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</row>
    <row r="143" spans="10:53" x14ac:dyDescent="0.25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</row>
    <row r="144" spans="10:53" x14ac:dyDescent="0.25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</row>
    <row r="145" spans="10:53" x14ac:dyDescent="0.25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</row>
    <row r="146" spans="10:53" x14ac:dyDescent="0.25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</row>
    <row r="147" spans="10:53" x14ac:dyDescent="0.25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</row>
    <row r="148" spans="10:53" x14ac:dyDescent="0.25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</row>
    <row r="149" spans="10:53" x14ac:dyDescent="0.25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</row>
    <row r="150" spans="10:53" x14ac:dyDescent="0.25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</row>
    <row r="151" spans="10:53" x14ac:dyDescent="0.25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</row>
    <row r="152" spans="10:53" x14ac:dyDescent="0.25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</row>
    <row r="153" spans="10:53" x14ac:dyDescent="0.25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</row>
    <row r="154" spans="10:53" x14ac:dyDescent="0.25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</row>
    <row r="155" spans="10:53" x14ac:dyDescent="0.25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</row>
    <row r="156" spans="10:53" x14ac:dyDescent="0.25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</row>
    <row r="157" spans="10:53" x14ac:dyDescent="0.25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</row>
    <row r="158" spans="10:53" x14ac:dyDescent="0.25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</row>
    <row r="159" spans="10:53" x14ac:dyDescent="0.25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</row>
    <row r="160" spans="10:53" x14ac:dyDescent="0.25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</row>
    <row r="161" spans="10:53" x14ac:dyDescent="0.25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</row>
    <row r="162" spans="10:53" x14ac:dyDescent="0.25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</row>
    <row r="163" spans="10:53" x14ac:dyDescent="0.25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</row>
    <row r="164" spans="10:53" x14ac:dyDescent="0.25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</row>
    <row r="165" spans="10:53" x14ac:dyDescent="0.25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</row>
    <row r="166" spans="10:53" x14ac:dyDescent="0.25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</row>
    <row r="167" spans="10:53" x14ac:dyDescent="0.25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</row>
    <row r="168" spans="10:53" x14ac:dyDescent="0.25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</row>
    <row r="169" spans="10:53" x14ac:dyDescent="0.25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</row>
    <row r="170" spans="10:53" x14ac:dyDescent="0.25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</row>
    <row r="171" spans="10:53" x14ac:dyDescent="0.25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</row>
    <row r="172" spans="10:53" x14ac:dyDescent="0.25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</row>
    <row r="173" spans="10:53" x14ac:dyDescent="0.25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</row>
    <row r="174" spans="10:53" x14ac:dyDescent="0.25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</row>
    <row r="175" spans="10:53" x14ac:dyDescent="0.25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</row>
    <row r="176" spans="10:53" x14ac:dyDescent="0.25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</row>
    <row r="177" spans="10:53" x14ac:dyDescent="0.25"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</row>
    <row r="178" spans="10:53" x14ac:dyDescent="0.25"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</row>
    <row r="179" spans="10:53" x14ac:dyDescent="0.25"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</row>
    <row r="180" spans="10:53" x14ac:dyDescent="0.25"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</row>
    <row r="181" spans="10:53" x14ac:dyDescent="0.25"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</row>
    <row r="182" spans="10:53" x14ac:dyDescent="0.25"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</row>
    <row r="183" spans="10:53" x14ac:dyDescent="0.25"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</row>
    <row r="184" spans="10:53" x14ac:dyDescent="0.25"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</row>
    <row r="185" spans="10:53" x14ac:dyDescent="0.25"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</row>
    <row r="186" spans="10:53" x14ac:dyDescent="0.25"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</row>
    <row r="187" spans="10:53" x14ac:dyDescent="0.25"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</row>
    <row r="188" spans="10:53" x14ac:dyDescent="0.25"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</row>
    <row r="189" spans="10:53" x14ac:dyDescent="0.25"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</row>
    <row r="190" spans="10:53" x14ac:dyDescent="0.25"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</row>
    <row r="191" spans="10:53" x14ac:dyDescent="0.25"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</row>
    <row r="192" spans="10:53" x14ac:dyDescent="0.25"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</row>
    <row r="193" spans="10:53" x14ac:dyDescent="0.25"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</row>
    <row r="194" spans="10:53" x14ac:dyDescent="0.25"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</row>
    <row r="195" spans="10:53" x14ac:dyDescent="0.25"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</row>
    <row r="196" spans="10:53" x14ac:dyDescent="0.25"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</row>
    <row r="197" spans="10:53" x14ac:dyDescent="0.25"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</row>
    <row r="198" spans="10:53" x14ac:dyDescent="0.25"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</row>
    <row r="199" spans="10:53" x14ac:dyDescent="0.25"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</row>
    <row r="200" spans="10:53" x14ac:dyDescent="0.25"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</row>
    <row r="201" spans="10:53" x14ac:dyDescent="0.25"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</row>
    <row r="202" spans="10:53" x14ac:dyDescent="0.25"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</row>
    <row r="203" spans="10:53" x14ac:dyDescent="0.25"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</row>
    <row r="204" spans="10:53" x14ac:dyDescent="0.25"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</row>
    <row r="205" spans="10:53" x14ac:dyDescent="0.25"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</row>
    <row r="206" spans="10:53" x14ac:dyDescent="0.25"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</row>
    <row r="207" spans="10:53" x14ac:dyDescent="0.25"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</row>
    <row r="208" spans="10:53" x14ac:dyDescent="0.25"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</row>
    <row r="209" spans="10:53" x14ac:dyDescent="0.25"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</row>
    <row r="210" spans="10:53" x14ac:dyDescent="0.25"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</row>
    <row r="211" spans="10:53" x14ac:dyDescent="0.25"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</row>
    <row r="212" spans="10:53" x14ac:dyDescent="0.25"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</row>
    <row r="213" spans="10:53" x14ac:dyDescent="0.25"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</row>
    <row r="214" spans="10:53" x14ac:dyDescent="0.25"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</row>
    <row r="215" spans="10:53" x14ac:dyDescent="0.25"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</row>
    <row r="216" spans="10:53" x14ac:dyDescent="0.25"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</row>
    <row r="217" spans="10:53" x14ac:dyDescent="0.25"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</row>
    <row r="218" spans="10:53" x14ac:dyDescent="0.25"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</row>
    <row r="219" spans="10:53" x14ac:dyDescent="0.25"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</row>
    <row r="220" spans="10:53" x14ac:dyDescent="0.25"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</row>
    <row r="221" spans="10:53" x14ac:dyDescent="0.25"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</row>
    <row r="222" spans="10:53" x14ac:dyDescent="0.25"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</row>
    <row r="223" spans="10:53" x14ac:dyDescent="0.25"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</row>
    <row r="224" spans="10:53" x14ac:dyDescent="0.25"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</row>
    <row r="225" spans="10:53" x14ac:dyDescent="0.25"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</row>
    <row r="226" spans="10:53" x14ac:dyDescent="0.25"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</row>
    <row r="227" spans="10:53" x14ac:dyDescent="0.25"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</row>
    <row r="228" spans="10:53" x14ac:dyDescent="0.25"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</row>
    <row r="229" spans="10:53" x14ac:dyDescent="0.25"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</row>
    <row r="230" spans="10:53" x14ac:dyDescent="0.25"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</row>
    <row r="231" spans="10:53" x14ac:dyDescent="0.25"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</row>
    <row r="232" spans="10:53" x14ac:dyDescent="0.25"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</row>
    <row r="233" spans="10:53" x14ac:dyDescent="0.25"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</row>
    <row r="234" spans="10:53" x14ac:dyDescent="0.25"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</row>
    <row r="235" spans="10:53" x14ac:dyDescent="0.25"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</row>
    <row r="236" spans="10:53" x14ac:dyDescent="0.25"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</row>
    <row r="237" spans="10:53" x14ac:dyDescent="0.25"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</row>
    <row r="238" spans="10:53" x14ac:dyDescent="0.25"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</row>
    <row r="239" spans="10:53" x14ac:dyDescent="0.25"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</row>
    <row r="240" spans="10:53" x14ac:dyDescent="0.25"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</row>
    <row r="241" spans="10:53" x14ac:dyDescent="0.25"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</row>
    <row r="242" spans="10:53" x14ac:dyDescent="0.25"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</row>
    <row r="243" spans="10:53" x14ac:dyDescent="0.25"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</row>
    <row r="244" spans="10:53" x14ac:dyDescent="0.25"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</row>
    <row r="245" spans="10:53" x14ac:dyDescent="0.25"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</row>
    <row r="246" spans="10:53" x14ac:dyDescent="0.25"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</row>
    <row r="247" spans="10:53" x14ac:dyDescent="0.25"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</row>
    <row r="248" spans="10:53" x14ac:dyDescent="0.25"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</row>
    <row r="249" spans="10:53" x14ac:dyDescent="0.25"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</row>
    <row r="250" spans="10:53" x14ac:dyDescent="0.25"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</row>
    <row r="251" spans="10:53" x14ac:dyDescent="0.25"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</row>
    <row r="252" spans="10:53" x14ac:dyDescent="0.25"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</row>
    <row r="253" spans="10:53" x14ac:dyDescent="0.25"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</row>
    <row r="254" spans="10:53" x14ac:dyDescent="0.25"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</row>
    <row r="255" spans="10:53" x14ac:dyDescent="0.25"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</row>
    <row r="256" spans="10:53" x14ac:dyDescent="0.25"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</row>
    <row r="257" spans="10:53" x14ac:dyDescent="0.25"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</row>
    <row r="258" spans="10:53" x14ac:dyDescent="0.25"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</row>
    <row r="259" spans="10:53" x14ac:dyDescent="0.25"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</row>
    <row r="260" spans="10:53" x14ac:dyDescent="0.25"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</row>
    <row r="261" spans="10:53" x14ac:dyDescent="0.25"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</row>
    <row r="262" spans="10:53" x14ac:dyDescent="0.25"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</row>
    <row r="263" spans="10:53" x14ac:dyDescent="0.25"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</row>
    <row r="264" spans="10:53" x14ac:dyDescent="0.25"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</row>
    <row r="265" spans="10:53" x14ac:dyDescent="0.25"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</row>
    <row r="266" spans="10:53" x14ac:dyDescent="0.25"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</row>
    <row r="267" spans="10:53" x14ac:dyDescent="0.25"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</row>
    <row r="268" spans="10:53" x14ac:dyDescent="0.25"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</row>
    <row r="269" spans="10:53" x14ac:dyDescent="0.25"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</row>
    <row r="270" spans="10:53" x14ac:dyDescent="0.25"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</row>
    <row r="271" spans="10:53" x14ac:dyDescent="0.25"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</row>
    <row r="272" spans="10:53" x14ac:dyDescent="0.25"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</row>
    <row r="273" spans="10:53" x14ac:dyDescent="0.25"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</row>
    <row r="274" spans="10:53" x14ac:dyDescent="0.25"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</row>
    <row r="275" spans="10:53" x14ac:dyDescent="0.25"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</row>
    <row r="276" spans="10:53" x14ac:dyDescent="0.25"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</row>
    <row r="277" spans="10:53" x14ac:dyDescent="0.25"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</row>
    <row r="278" spans="10:53" x14ac:dyDescent="0.25"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</row>
    <row r="279" spans="10:53" x14ac:dyDescent="0.25"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</row>
    <row r="280" spans="10:53" x14ac:dyDescent="0.25"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</row>
    <row r="281" spans="10:53" x14ac:dyDescent="0.25"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</row>
    <row r="282" spans="10:53" x14ac:dyDescent="0.25"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</row>
    <row r="283" spans="10:53" x14ac:dyDescent="0.25"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</row>
    <row r="284" spans="10:53" x14ac:dyDescent="0.25"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</row>
    <row r="285" spans="10:53" x14ac:dyDescent="0.25"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</row>
    <row r="286" spans="10:53" x14ac:dyDescent="0.25"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</row>
    <row r="287" spans="10:53" x14ac:dyDescent="0.25"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</row>
    <row r="288" spans="10:53" x14ac:dyDescent="0.25"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</row>
    <row r="289" spans="10:53" x14ac:dyDescent="0.25"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</row>
    <row r="290" spans="10:53" x14ac:dyDescent="0.25"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</row>
    <row r="291" spans="10:53" x14ac:dyDescent="0.25"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</row>
    <row r="292" spans="10:53" x14ac:dyDescent="0.25"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</row>
    <row r="293" spans="10:53" x14ac:dyDescent="0.25"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</row>
    <row r="294" spans="10:53" x14ac:dyDescent="0.25"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</row>
    <row r="295" spans="10:53" x14ac:dyDescent="0.25"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</row>
    <row r="296" spans="10:53" x14ac:dyDescent="0.25"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</row>
    <row r="297" spans="10:53" x14ac:dyDescent="0.25"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</row>
    <row r="298" spans="10:53" x14ac:dyDescent="0.25"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</row>
    <row r="299" spans="10:53" x14ac:dyDescent="0.25"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</row>
    <row r="300" spans="10:53" x14ac:dyDescent="0.25"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</row>
    <row r="301" spans="10:53" x14ac:dyDescent="0.25"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</row>
    <row r="302" spans="10:53" x14ac:dyDescent="0.25"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</row>
    <row r="303" spans="10:53" x14ac:dyDescent="0.25"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</row>
    <row r="304" spans="10:53" x14ac:dyDescent="0.25"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</row>
    <row r="305" spans="10:53" x14ac:dyDescent="0.25"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</row>
    <row r="306" spans="10:53" x14ac:dyDescent="0.25"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</row>
    <row r="307" spans="10:53" x14ac:dyDescent="0.25"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</row>
    <row r="308" spans="10:53" x14ac:dyDescent="0.25"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</row>
    <row r="309" spans="10:53" x14ac:dyDescent="0.25"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</row>
    <row r="310" spans="10:53" x14ac:dyDescent="0.25"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</row>
    <row r="311" spans="10:53" x14ac:dyDescent="0.25"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</row>
    <row r="312" spans="10:53" x14ac:dyDescent="0.25"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</row>
    <row r="313" spans="10:53" x14ac:dyDescent="0.25"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</row>
    <row r="314" spans="10:53" x14ac:dyDescent="0.25"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</row>
    <row r="315" spans="10:53" x14ac:dyDescent="0.25"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</row>
    <row r="316" spans="10:53" x14ac:dyDescent="0.25"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</row>
    <row r="317" spans="10:53" x14ac:dyDescent="0.25"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</row>
    <row r="318" spans="10:53" x14ac:dyDescent="0.25"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</row>
    <row r="319" spans="10:53" x14ac:dyDescent="0.25"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</row>
    <row r="320" spans="10:53" x14ac:dyDescent="0.25"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</row>
    <row r="321" spans="10:53" x14ac:dyDescent="0.25"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</row>
    <row r="322" spans="10:53" x14ac:dyDescent="0.25"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</row>
    <row r="323" spans="10:53" x14ac:dyDescent="0.25"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</row>
    <row r="324" spans="10:53" x14ac:dyDescent="0.25"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</row>
    <row r="325" spans="10:53" x14ac:dyDescent="0.25"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</row>
    <row r="326" spans="10:53" x14ac:dyDescent="0.25"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</row>
    <row r="327" spans="10:53" x14ac:dyDescent="0.25"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</row>
    <row r="328" spans="10:53" x14ac:dyDescent="0.25"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</row>
    <row r="329" spans="10:53" x14ac:dyDescent="0.25"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</row>
    <row r="330" spans="10:53" x14ac:dyDescent="0.25"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</row>
    <row r="331" spans="10:53" x14ac:dyDescent="0.25"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</row>
    <row r="332" spans="10:53" x14ac:dyDescent="0.25"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</row>
    <row r="333" spans="10:53" x14ac:dyDescent="0.25"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</row>
    <row r="334" spans="10:53" x14ac:dyDescent="0.25"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</row>
    <row r="335" spans="10:53" x14ac:dyDescent="0.25"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</row>
    <row r="336" spans="10:53" x14ac:dyDescent="0.25"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</row>
    <row r="337" spans="10:53" x14ac:dyDescent="0.25"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</row>
    <row r="338" spans="10:53" x14ac:dyDescent="0.25"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</row>
    <row r="339" spans="10:53" x14ac:dyDescent="0.25"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</row>
    <row r="340" spans="10:53" x14ac:dyDescent="0.25"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</row>
    <row r="341" spans="10:53" x14ac:dyDescent="0.25"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</row>
    <row r="342" spans="10:53" x14ac:dyDescent="0.25"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</row>
    <row r="343" spans="10:53" x14ac:dyDescent="0.25"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</row>
    <row r="344" spans="10:53" x14ac:dyDescent="0.25"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</row>
    <row r="345" spans="10:53" x14ac:dyDescent="0.25"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</row>
    <row r="346" spans="10:53" x14ac:dyDescent="0.25"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</row>
    <row r="347" spans="10:53" x14ac:dyDescent="0.25"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</row>
    <row r="348" spans="10:53" x14ac:dyDescent="0.25"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</row>
    <row r="349" spans="10:53" x14ac:dyDescent="0.25"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</row>
    <row r="350" spans="10:53" x14ac:dyDescent="0.25"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</row>
    <row r="351" spans="10:53" x14ac:dyDescent="0.25"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</row>
    <row r="352" spans="10:53" x14ac:dyDescent="0.25"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</row>
    <row r="353" spans="10:53" x14ac:dyDescent="0.25"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</row>
    <row r="354" spans="10:53" x14ac:dyDescent="0.25"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</row>
    <row r="355" spans="10:53" x14ac:dyDescent="0.25"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</row>
    <row r="356" spans="10:53" x14ac:dyDescent="0.25"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</row>
    <row r="357" spans="10:53" x14ac:dyDescent="0.25"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</row>
    <row r="358" spans="10:53" x14ac:dyDescent="0.25"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</row>
    <row r="359" spans="10:53" x14ac:dyDescent="0.25"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</row>
    <row r="360" spans="10:53" x14ac:dyDescent="0.25"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</row>
    <row r="361" spans="10:53" x14ac:dyDescent="0.25"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</row>
    <row r="362" spans="10:53" x14ac:dyDescent="0.25"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</row>
    <row r="363" spans="10:53" x14ac:dyDescent="0.25"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</row>
    <row r="364" spans="10:53" x14ac:dyDescent="0.25"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</row>
    <row r="365" spans="10:53" x14ac:dyDescent="0.25"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</row>
    <row r="366" spans="10:53" x14ac:dyDescent="0.25"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</row>
    <row r="367" spans="10:53" x14ac:dyDescent="0.25"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</row>
    <row r="368" spans="10:53" x14ac:dyDescent="0.25"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</row>
    <row r="369" spans="10:53" x14ac:dyDescent="0.25"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</row>
    <row r="370" spans="10:53" x14ac:dyDescent="0.25"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</row>
    <row r="371" spans="10:53" x14ac:dyDescent="0.25"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</row>
    <row r="372" spans="10:53" x14ac:dyDescent="0.25"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</row>
    <row r="373" spans="10:53" x14ac:dyDescent="0.25"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</row>
    <row r="374" spans="10:53" x14ac:dyDescent="0.25"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</row>
    <row r="375" spans="10:53" x14ac:dyDescent="0.25"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</row>
    <row r="376" spans="10:53" x14ac:dyDescent="0.25"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</row>
    <row r="377" spans="10:53" x14ac:dyDescent="0.25"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</row>
    <row r="378" spans="10:53" x14ac:dyDescent="0.25"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</row>
    <row r="379" spans="10:53" x14ac:dyDescent="0.25"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</row>
    <row r="380" spans="10:53" x14ac:dyDescent="0.25"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</row>
    <row r="381" spans="10:53" x14ac:dyDescent="0.25"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</row>
    <row r="382" spans="10:53" x14ac:dyDescent="0.25"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</row>
    <row r="383" spans="10:53" x14ac:dyDescent="0.25"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</row>
    <row r="384" spans="10:53" x14ac:dyDescent="0.25"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</row>
    <row r="385" spans="10:53" x14ac:dyDescent="0.25"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</row>
    <row r="386" spans="10:53" x14ac:dyDescent="0.25"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</row>
    <row r="387" spans="10:53" x14ac:dyDescent="0.25"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</row>
    <row r="388" spans="10:53" x14ac:dyDescent="0.25"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</row>
    <row r="389" spans="10:53" x14ac:dyDescent="0.25"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</row>
    <row r="390" spans="10:53" x14ac:dyDescent="0.25"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</row>
    <row r="391" spans="10:53" x14ac:dyDescent="0.25"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</row>
    <row r="392" spans="10:53" x14ac:dyDescent="0.25"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</row>
    <row r="393" spans="10:53" x14ac:dyDescent="0.25"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</row>
    <row r="394" spans="10:53" x14ac:dyDescent="0.25"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</row>
    <row r="395" spans="10:53" x14ac:dyDescent="0.25"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</row>
    <row r="396" spans="10:53" x14ac:dyDescent="0.25"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</row>
    <row r="397" spans="10:53" x14ac:dyDescent="0.25"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</row>
    <row r="398" spans="10:53" x14ac:dyDescent="0.25"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</row>
    <row r="399" spans="10:53" x14ac:dyDescent="0.25"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</row>
    <row r="400" spans="10:53" x14ac:dyDescent="0.25"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</row>
    <row r="401" spans="10:53" x14ac:dyDescent="0.25"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</row>
    <row r="402" spans="10:53" x14ac:dyDescent="0.25"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</row>
    <row r="403" spans="10:53" x14ac:dyDescent="0.25"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</row>
    <row r="404" spans="10:53" x14ac:dyDescent="0.25"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</row>
    <row r="405" spans="10:53" x14ac:dyDescent="0.25"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</row>
    <row r="406" spans="10:53" x14ac:dyDescent="0.25"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</row>
    <row r="407" spans="10:53" x14ac:dyDescent="0.25"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</row>
    <row r="408" spans="10:53" x14ac:dyDescent="0.25"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</row>
    <row r="409" spans="10:53" x14ac:dyDescent="0.25"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</row>
    <row r="410" spans="10:53" x14ac:dyDescent="0.25"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</row>
    <row r="411" spans="10:53" x14ac:dyDescent="0.25"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</row>
    <row r="412" spans="10:53" x14ac:dyDescent="0.25"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</row>
    <row r="413" spans="10:53" x14ac:dyDescent="0.25"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</row>
    <row r="414" spans="10:53" x14ac:dyDescent="0.25"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</row>
    <row r="415" spans="10:53" x14ac:dyDescent="0.25"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</row>
    <row r="416" spans="10:53" x14ac:dyDescent="0.25"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</row>
    <row r="417" spans="10:53" x14ac:dyDescent="0.25"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</row>
    <row r="418" spans="10:53" x14ac:dyDescent="0.25"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</row>
    <row r="419" spans="10:53" x14ac:dyDescent="0.25"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</row>
    <row r="420" spans="10:53" x14ac:dyDescent="0.25"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</row>
    <row r="421" spans="10:53" x14ac:dyDescent="0.25"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</row>
    <row r="422" spans="10:53" x14ac:dyDescent="0.25"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</row>
    <row r="423" spans="10:53" x14ac:dyDescent="0.25"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</row>
    <row r="424" spans="10:53" x14ac:dyDescent="0.25"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</row>
    <row r="425" spans="10:53" x14ac:dyDescent="0.25"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</row>
    <row r="426" spans="10:53" x14ac:dyDescent="0.25"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</row>
    <row r="427" spans="10:53" x14ac:dyDescent="0.25"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</row>
    <row r="428" spans="10:53" x14ac:dyDescent="0.25"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</row>
    <row r="429" spans="10:53" x14ac:dyDescent="0.25"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</row>
    <row r="430" spans="10:53" x14ac:dyDescent="0.25"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</row>
    <row r="431" spans="10:53" x14ac:dyDescent="0.25"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</row>
    <row r="432" spans="10:53" x14ac:dyDescent="0.25"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</row>
    <row r="433" spans="10:53" x14ac:dyDescent="0.25"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</row>
    <row r="434" spans="10:53" x14ac:dyDescent="0.25"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</row>
    <row r="435" spans="10:53" x14ac:dyDescent="0.25"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</row>
    <row r="436" spans="10:53" x14ac:dyDescent="0.25"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</row>
    <row r="437" spans="10:53" x14ac:dyDescent="0.25"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</row>
    <row r="438" spans="10:53" x14ac:dyDescent="0.25"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</row>
    <row r="439" spans="10:53" x14ac:dyDescent="0.25"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</row>
    <row r="440" spans="10:53" x14ac:dyDescent="0.25"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</row>
    <row r="441" spans="10:53" x14ac:dyDescent="0.25"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</row>
    <row r="442" spans="10:53" x14ac:dyDescent="0.25"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</row>
    <row r="443" spans="10:53" x14ac:dyDescent="0.25"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</row>
    <row r="444" spans="10:53" x14ac:dyDescent="0.25"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</row>
    <row r="445" spans="10:53" x14ac:dyDescent="0.25"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</row>
    <row r="446" spans="10:53" x14ac:dyDescent="0.25"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</row>
    <row r="447" spans="10:53" x14ac:dyDescent="0.25"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</row>
    <row r="448" spans="10:53" x14ac:dyDescent="0.25"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</row>
    <row r="449" spans="10:53" x14ac:dyDescent="0.25"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</row>
    <row r="450" spans="10:53" x14ac:dyDescent="0.25"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</row>
    <row r="451" spans="10:53" x14ac:dyDescent="0.25"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</row>
    <row r="452" spans="10:53" x14ac:dyDescent="0.25"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</row>
    <row r="453" spans="10:53" x14ac:dyDescent="0.25"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</row>
    <row r="454" spans="10:53" x14ac:dyDescent="0.25"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</row>
    <row r="455" spans="10:53" x14ac:dyDescent="0.25"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</row>
    <row r="456" spans="10:53" x14ac:dyDescent="0.25"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</row>
    <row r="457" spans="10:53" x14ac:dyDescent="0.25"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</row>
    <row r="458" spans="10:53" x14ac:dyDescent="0.25"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</row>
    <row r="459" spans="10:53" x14ac:dyDescent="0.25"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</row>
    <row r="460" spans="10:53" x14ac:dyDescent="0.25"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</row>
    <row r="461" spans="10:53" x14ac:dyDescent="0.25"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</row>
    <row r="462" spans="10:53" x14ac:dyDescent="0.25"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</row>
    <row r="463" spans="10:53" x14ac:dyDescent="0.25"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</row>
    <row r="464" spans="10:53" x14ac:dyDescent="0.25"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</row>
    <row r="465" spans="10:53" x14ac:dyDescent="0.25"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</row>
    <row r="466" spans="10:53" x14ac:dyDescent="0.25"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</row>
    <row r="467" spans="10:53" x14ac:dyDescent="0.25"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</row>
    <row r="468" spans="10:53" x14ac:dyDescent="0.25"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</row>
    <row r="469" spans="10:53" x14ac:dyDescent="0.25"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</row>
    <row r="470" spans="10:53" x14ac:dyDescent="0.25"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</row>
    <row r="471" spans="10:53" x14ac:dyDescent="0.25"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</row>
    <row r="472" spans="10:53" x14ac:dyDescent="0.25"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</row>
    <row r="473" spans="10:53" x14ac:dyDescent="0.25"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</row>
    <row r="474" spans="10:53" x14ac:dyDescent="0.25"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</row>
    <row r="475" spans="10:53" x14ac:dyDescent="0.25"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</row>
    <row r="476" spans="10:53" x14ac:dyDescent="0.25"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</row>
    <row r="477" spans="10:53" x14ac:dyDescent="0.25"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</row>
    <row r="478" spans="10:53" x14ac:dyDescent="0.25"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</row>
    <row r="479" spans="10:53" x14ac:dyDescent="0.25"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</row>
    <row r="480" spans="10:53" x14ac:dyDescent="0.25"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</row>
    <row r="481" spans="10:53" x14ac:dyDescent="0.25"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</row>
    <row r="482" spans="10:53" x14ac:dyDescent="0.25"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</row>
    <row r="483" spans="10:53" x14ac:dyDescent="0.25"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</row>
    <row r="484" spans="10:53" x14ac:dyDescent="0.25"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</row>
    <row r="485" spans="10:53" x14ac:dyDescent="0.25"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</row>
    <row r="486" spans="10:53" x14ac:dyDescent="0.25"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</row>
    <row r="487" spans="10:53" x14ac:dyDescent="0.25"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</row>
    <row r="488" spans="10:53" x14ac:dyDescent="0.25"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</row>
    <row r="489" spans="10:53" x14ac:dyDescent="0.25"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</row>
    <row r="490" spans="10:53" x14ac:dyDescent="0.25"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</row>
    <row r="491" spans="10:53" x14ac:dyDescent="0.25"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</row>
    <row r="492" spans="10:53" x14ac:dyDescent="0.25"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</row>
    <row r="493" spans="10:53" x14ac:dyDescent="0.25"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</row>
    <row r="494" spans="10:53" x14ac:dyDescent="0.25"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</row>
    <row r="495" spans="10:53" x14ac:dyDescent="0.25"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</row>
    <row r="496" spans="10:53" x14ac:dyDescent="0.25"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</row>
    <row r="497" spans="10:53" x14ac:dyDescent="0.25"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</row>
    <row r="498" spans="10:53" x14ac:dyDescent="0.25"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</row>
    <row r="499" spans="10:53" x14ac:dyDescent="0.25"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</row>
    <row r="500" spans="10:53" x14ac:dyDescent="0.25"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</row>
    <row r="501" spans="10:53" x14ac:dyDescent="0.25"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</row>
    <row r="502" spans="10:53" x14ac:dyDescent="0.25"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</row>
    <row r="503" spans="10:53" x14ac:dyDescent="0.25"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</row>
    <row r="504" spans="10:53" x14ac:dyDescent="0.25"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</row>
    <row r="505" spans="10:53" x14ac:dyDescent="0.25"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</row>
    <row r="506" spans="10:53" x14ac:dyDescent="0.25"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</row>
    <row r="507" spans="10:53" x14ac:dyDescent="0.25"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</row>
    <row r="508" spans="10:53" x14ac:dyDescent="0.25"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</row>
    <row r="509" spans="10:53" x14ac:dyDescent="0.25"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</row>
    <row r="510" spans="10:53" x14ac:dyDescent="0.25"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</row>
    <row r="511" spans="10:53" x14ac:dyDescent="0.25"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</row>
    <row r="512" spans="10:53" x14ac:dyDescent="0.25"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</row>
    <row r="513" spans="10:53" x14ac:dyDescent="0.25"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</row>
    <row r="514" spans="10:53" x14ac:dyDescent="0.25"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</row>
  </sheetData>
  <mergeCells count="58">
    <mergeCell ref="A59:B59"/>
    <mergeCell ref="I36:I37"/>
    <mergeCell ref="I49:I51"/>
    <mergeCell ref="A1:I1"/>
    <mergeCell ref="A3:I3"/>
    <mergeCell ref="A5:I5"/>
    <mergeCell ref="A6:I6"/>
    <mergeCell ref="A7:I7"/>
    <mergeCell ref="F8:F9"/>
    <mergeCell ref="G8:I8"/>
    <mergeCell ref="A36:A37"/>
    <mergeCell ref="B36:B37"/>
    <mergeCell ref="C36:C37"/>
    <mergeCell ref="D36:D37"/>
    <mergeCell ref="E36:E37"/>
    <mergeCell ref="F36:F37"/>
    <mergeCell ref="G36:G37"/>
    <mergeCell ref="H36:H37"/>
    <mergeCell ref="A8:A9"/>
    <mergeCell ref="B8:B9"/>
    <mergeCell ref="C8:C9"/>
    <mergeCell ref="D8:D9"/>
    <mergeCell ref="E8:E9"/>
    <mergeCell ref="G39:G40"/>
    <mergeCell ref="H39:H40"/>
    <mergeCell ref="I39:I40"/>
    <mergeCell ref="A43:A44"/>
    <mergeCell ref="B43:B44"/>
    <mergeCell ref="C43:C44"/>
    <mergeCell ref="D43:D44"/>
    <mergeCell ref="E43:E44"/>
    <mergeCell ref="F43:F44"/>
    <mergeCell ref="G43:G44"/>
    <mergeCell ref="A39:A40"/>
    <mergeCell ref="B39:B40"/>
    <mergeCell ref="C39:C40"/>
    <mergeCell ref="D39:D40"/>
    <mergeCell ref="E39:E40"/>
    <mergeCell ref="F39:F40"/>
    <mergeCell ref="H43:H44"/>
    <mergeCell ref="I43:I44"/>
    <mergeCell ref="A46:A47"/>
    <mergeCell ref="B46:B47"/>
    <mergeCell ref="C46:C47"/>
    <mergeCell ref="D46:D47"/>
    <mergeCell ref="E46:E47"/>
    <mergeCell ref="F46:F47"/>
    <mergeCell ref="G46:G47"/>
    <mergeCell ref="H46:H47"/>
    <mergeCell ref="G49:G51"/>
    <mergeCell ref="H49:H51"/>
    <mergeCell ref="I46:I47"/>
    <mergeCell ref="A49:A51"/>
    <mergeCell ref="B49:B51"/>
    <mergeCell ref="C49:C51"/>
    <mergeCell ref="D49:D51"/>
    <mergeCell ref="E49:E51"/>
    <mergeCell ref="F49:F51"/>
  </mergeCells>
  <pageMargins left="0.7" right="0.7" top="0.75" bottom="0.75" header="0.3" footer="0.3"/>
  <pageSetup paperSize="9" scale="5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06"/>
  <sheetViews>
    <sheetView tabSelected="1" zoomScale="70" zoomScaleNormal="70" workbookViewId="0">
      <selection activeCell="F48" sqref="F48:F50"/>
    </sheetView>
  </sheetViews>
  <sheetFormatPr defaultColWidth="8.85546875" defaultRowHeight="15" x14ac:dyDescent="0.25"/>
  <cols>
    <col min="1" max="1" width="5.85546875" style="30" customWidth="1"/>
    <col min="2" max="2" width="40.5703125" style="30" customWidth="1"/>
    <col min="3" max="3" width="17.42578125" style="30" customWidth="1"/>
    <col min="4" max="4" width="17.5703125" style="30" customWidth="1"/>
    <col min="5" max="5" width="18" style="30" customWidth="1"/>
    <col min="6" max="6" width="20.5703125" style="30" customWidth="1"/>
    <col min="7" max="7" width="17.28515625" style="30" customWidth="1"/>
    <col min="8" max="8" width="16.28515625" style="30" customWidth="1"/>
    <col min="9" max="9" width="20.7109375" style="30" customWidth="1"/>
    <col min="10" max="10" width="13.5703125" style="30" customWidth="1"/>
    <col min="11" max="16384" width="8.85546875" style="30"/>
  </cols>
  <sheetData>
    <row r="1" spans="1:59" ht="53.25" customHeight="1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</row>
    <row r="2" spans="1:59" ht="5.25" customHeight="1" x14ac:dyDescent="0.25">
      <c r="A2" s="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</row>
    <row r="3" spans="1:59" ht="18.75" x14ac:dyDescent="0.25">
      <c r="A3" s="154" t="s">
        <v>56</v>
      </c>
      <c r="B3" s="154"/>
      <c r="C3" s="154"/>
      <c r="D3" s="154"/>
      <c r="E3" s="154"/>
      <c r="F3" s="154"/>
      <c r="G3" s="154"/>
      <c r="H3" s="154"/>
      <c r="I3" s="15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</row>
    <row r="4" spans="1:59" ht="15.75" x14ac:dyDescent="0.25">
      <c r="A4" s="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1:59" ht="31.5" customHeight="1" x14ac:dyDescent="0.25">
      <c r="A5" s="155" t="s">
        <v>51</v>
      </c>
      <c r="B5" s="156"/>
      <c r="C5" s="156"/>
      <c r="D5" s="156"/>
      <c r="E5" s="156"/>
      <c r="F5" s="156"/>
      <c r="G5" s="156"/>
      <c r="H5" s="156"/>
      <c r="I5" s="156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39.6" customHeight="1" x14ac:dyDescent="0.25">
      <c r="A6" s="155" t="s">
        <v>52</v>
      </c>
      <c r="B6" s="155"/>
      <c r="C6" s="155"/>
      <c r="D6" s="155"/>
      <c r="E6" s="155"/>
      <c r="F6" s="155"/>
      <c r="G6" s="155"/>
      <c r="H6" s="155"/>
      <c r="I6" s="15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59" ht="19.5" thickBot="1" x14ac:dyDescent="0.3">
      <c r="A7" s="157" t="s">
        <v>53</v>
      </c>
      <c r="B7" s="157"/>
      <c r="C7" s="157"/>
      <c r="D7" s="157"/>
      <c r="E7" s="157"/>
      <c r="F7" s="157"/>
      <c r="G7" s="157"/>
      <c r="H7" s="157"/>
      <c r="I7" s="15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</row>
    <row r="8" spans="1:59" ht="31.5" customHeight="1" x14ac:dyDescent="0.25">
      <c r="A8" s="165" t="s">
        <v>0</v>
      </c>
      <c r="B8" s="167" t="s">
        <v>1</v>
      </c>
      <c r="C8" s="167" t="s">
        <v>2</v>
      </c>
      <c r="D8" s="167" t="s">
        <v>3</v>
      </c>
      <c r="E8" s="167" t="s">
        <v>4</v>
      </c>
      <c r="F8" s="167" t="s">
        <v>5</v>
      </c>
      <c r="G8" s="167" t="s">
        <v>6</v>
      </c>
      <c r="H8" s="167"/>
      <c r="I8" s="171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</row>
    <row r="9" spans="1:59" ht="71.25" customHeight="1" thickBot="1" x14ac:dyDescent="0.3">
      <c r="A9" s="172"/>
      <c r="B9" s="160"/>
      <c r="C9" s="160"/>
      <c r="D9" s="160"/>
      <c r="E9" s="160"/>
      <c r="F9" s="160"/>
      <c r="G9" s="80" t="s">
        <v>7</v>
      </c>
      <c r="H9" s="80" t="s">
        <v>8</v>
      </c>
      <c r="I9" s="81" t="s">
        <v>9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</row>
    <row r="10" spans="1:59" s="31" customFormat="1" ht="16.5" thickBot="1" x14ac:dyDescent="0.3">
      <c r="A10" s="76">
        <v>1</v>
      </c>
      <c r="B10" s="72" t="s">
        <v>27</v>
      </c>
      <c r="C10" s="77"/>
      <c r="D10" s="78"/>
      <c r="E10" s="78"/>
      <c r="F10" s="74">
        <f>SUM(F11+F16+F17+F18+F19+F20+F21+F22)</f>
        <v>9470890</v>
      </c>
      <c r="G10" s="78"/>
      <c r="H10" s="78"/>
      <c r="I10" s="75">
        <f>F10</f>
        <v>9470890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</row>
    <row r="11" spans="1:59" ht="15.75" x14ac:dyDescent="0.25">
      <c r="A11" s="82"/>
      <c r="B11" s="83" t="s">
        <v>20</v>
      </c>
      <c r="C11" s="84"/>
      <c r="D11" s="85"/>
      <c r="E11" s="85"/>
      <c r="F11" s="86">
        <f>SUM(F12:F15)</f>
        <v>5610000</v>
      </c>
      <c r="G11" s="85"/>
      <c r="H11" s="85"/>
      <c r="I11" s="87">
        <f>F11</f>
        <v>5610000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59" ht="15.75" x14ac:dyDescent="0.25">
      <c r="A12" s="58"/>
      <c r="B12" s="16" t="s">
        <v>28</v>
      </c>
      <c r="C12" s="16" t="s">
        <v>32</v>
      </c>
      <c r="D12" s="22">
        <v>11</v>
      </c>
      <c r="E12" s="21">
        <v>160000</v>
      </c>
      <c r="F12" s="21">
        <f>E12*D12</f>
        <v>1760000</v>
      </c>
      <c r="G12" s="22"/>
      <c r="H12" s="22"/>
      <c r="I12" s="59">
        <f>F12</f>
        <v>1760000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59" ht="15.75" x14ac:dyDescent="0.25">
      <c r="A13" s="58"/>
      <c r="B13" s="16" t="s">
        <v>61</v>
      </c>
      <c r="C13" s="16" t="s">
        <v>32</v>
      </c>
      <c r="D13" s="22">
        <v>11</v>
      </c>
      <c r="E13" s="21">
        <v>140000</v>
      </c>
      <c r="F13" s="21">
        <f t="shared" ref="F13:F21" si="0">E13*D13</f>
        <v>1540000</v>
      </c>
      <c r="G13" s="22"/>
      <c r="H13" s="22"/>
      <c r="I13" s="59">
        <f t="shared" ref="I13:I24" si="1">F13</f>
        <v>1540000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1:59" ht="15.75" x14ac:dyDescent="0.25">
      <c r="A14" s="58"/>
      <c r="B14" s="16" t="s">
        <v>30</v>
      </c>
      <c r="C14" s="16" t="s">
        <v>32</v>
      </c>
      <c r="D14" s="22">
        <v>11</v>
      </c>
      <c r="E14" s="21">
        <v>100000</v>
      </c>
      <c r="F14" s="21">
        <f t="shared" si="0"/>
        <v>1100000</v>
      </c>
      <c r="G14" s="22"/>
      <c r="H14" s="22"/>
      <c r="I14" s="59">
        <f t="shared" si="1"/>
        <v>1100000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</row>
    <row r="15" spans="1:59" ht="31.5" x14ac:dyDescent="0.25">
      <c r="A15" s="58"/>
      <c r="B15" s="16" t="s">
        <v>31</v>
      </c>
      <c r="C15" s="16" t="s">
        <v>32</v>
      </c>
      <c r="D15" s="22">
        <v>11</v>
      </c>
      <c r="E15" s="21">
        <v>110000</v>
      </c>
      <c r="F15" s="21">
        <f t="shared" si="0"/>
        <v>1210000</v>
      </c>
      <c r="G15" s="22"/>
      <c r="H15" s="22"/>
      <c r="I15" s="59">
        <f t="shared" si="1"/>
        <v>1210000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</row>
    <row r="16" spans="1:59" ht="31.5" x14ac:dyDescent="0.25">
      <c r="A16" s="58"/>
      <c r="B16" s="46" t="s">
        <v>21</v>
      </c>
      <c r="C16" s="16" t="s">
        <v>32</v>
      </c>
      <c r="D16" s="22">
        <v>11</v>
      </c>
      <c r="E16" s="21">
        <v>42636</v>
      </c>
      <c r="F16" s="21">
        <f t="shared" si="0"/>
        <v>468996</v>
      </c>
      <c r="G16" s="22"/>
      <c r="H16" s="22"/>
      <c r="I16" s="59">
        <f t="shared" si="1"/>
        <v>468996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</row>
    <row r="17" spans="1:59" ht="31.5" x14ac:dyDescent="0.25">
      <c r="A17" s="58"/>
      <c r="B17" s="46" t="s">
        <v>22</v>
      </c>
      <c r="C17" s="16" t="s">
        <v>32</v>
      </c>
      <c r="D17" s="22">
        <v>11</v>
      </c>
      <c r="E17" s="21">
        <v>10200</v>
      </c>
      <c r="F17" s="21">
        <f t="shared" si="0"/>
        <v>112200</v>
      </c>
      <c r="G17" s="22"/>
      <c r="H17" s="22"/>
      <c r="I17" s="59">
        <f t="shared" si="1"/>
        <v>112200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5.75" x14ac:dyDescent="0.25">
      <c r="A18" s="58"/>
      <c r="B18" s="46" t="s">
        <v>23</v>
      </c>
      <c r="C18" s="16" t="s">
        <v>33</v>
      </c>
      <c r="D18" s="22">
        <v>11</v>
      </c>
      <c r="E18" s="21">
        <v>20000</v>
      </c>
      <c r="F18" s="21">
        <f t="shared" si="0"/>
        <v>220000</v>
      </c>
      <c r="G18" s="22"/>
      <c r="H18" s="22"/>
      <c r="I18" s="59">
        <f t="shared" si="1"/>
        <v>220000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59" ht="15.75" x14ac:dyDescent="0.25">
      <c r="A19" s="58"/>
      <c r="B19" s="46" t="s">
        <v>24</v>
      </c>
      <c r="C19" s="16" t="s">
        <v>33</v>
      </c>
      <c r="D19" s="22">
        <v>11</v>
      </c>
      <c r="E19" s="21">
        <v>10000</v>
      </c>
      <c r="F19" s="21">
        <f t="shared" si="0"/>
        <v>110000</v>
      </c>
      <c r="G19" s="22"/>
      <c r="H19" s="22"/>
      <c r="I19" s="59">
        <f t="shared" si="1"/>
        <v>110000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31.5" x14ac:dyDescent="0.25">
      <c r="A20" s="58"/>
      <c r="B20" s="46" t="s">
        <v>25</v>
      </c>
      <c r="C20" s="16" t="s">
        <v>33</v>
      </c>
      <c r="D20" s="22">
        <v>11</v>
      </c>
      <c r="E20" s="21">
        <v>10000</v>
      </c>
      <c r="F20" s="21">
        <f t="shared" si="0"/>
        <v>110000</v>
      </c>
      <c r="G20" s="22"/>
      <c r="H20" s="22"/>
      <c r="I20" s="59">
        <f t="shared" si="1"/>
        <v>110000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47.25" x14ac:dyDescent="0.25">
      <c r="A21" s="58"/>
      <c r="B21" s="46" t="s">
        <v>68</v>
      </c>
      <c r="C21" s="16" t="s">
        <v>33</v>
      </c>
      <c r="D21" s="22">
        <v>11</v>
      </c>
      <c r="E21" s="36">
        <v>210000</v>
      </c>
      <c r="F21" s="21">
        <f t="shared" si="0"/>
        <v>2310000</v>
      </c>
      <c r="G21" s="22"/>
      <c r="H21" s="22"/>
      <c r="I21" s="59">
        <f t="shared" si="1"/>
        <v>2310000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78.75" x14ac:dyDescent="0.25">
      <c r="A22" s="58"/>
      <c r="B22" s="13" t="s">
        <v>26</v>
      </c>
      <c r="C22" s="12"/>
      <c r="D22" s="42"/>
      <c r="E22" s="42"/>
      <c r="F22" s="21">
        <f>SUM(F23:F25)</f>
        <v>529694</v>
      </c>
      <c r="G22" s="42"/>
      <c r="H22" s="42"/>
      <c r="I22" s="59">
        <f t="shared" si="1"/>
        <v>529694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5.75" x14ac:dyDescent="0.25">
      <c r="A23" s="12"/>
      <c r="B23" s="12" t="s">
        <v>34</v>
      </c>
      <c r="C23" s="12" t="s">
        <v>35</v>
      </c>
      <c r="D23" s="12">
        <v>11</v>
      </c>
      <c r="E23" s="14">
        <v>35000</v>
      </c>
      <c r="F23" s="41">
        <f t="shared" ref="F23:F24" si="2">E23*D23</f>
        <v>385000</v>
      </c>
      <c r="G23" s="42"/>
      <c r="H23" s="42"/>
      <c r="I23" s="21">
        <f t="shared" si="1"/>
        <v>385000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5.75" x14ac:dyDescent="0.25">
      <c r="A24" s="12"/>
      <c r="B24" s="12" t="s">
        <v>69</v>
      </c>
      <c r="C24" s="12" t="s">
        <v>70</v>
      </c>
      <c r="D24" s="12">
        <v>11</v>
      </c>
      <c r="E24" s="14">
        <v>5000</v>
      </c>
      <c r="F24" s="41">
        <f t="shared" si="2"/>
        <v>55000</v>
      </c>
      <c r="G24" s="42"/>
      <c r="H24" s="42"/>
      <c r="I24" s="21">
        <f t="shared" si="1"/>
        <v>55000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6.5" thickBot="1" x14ac:dyDescent="0.3">
      <c r="A25" s="12"/>
      <c r="B25" s="16" t="s">
        <v>41</v>
      </c>
      <c r="C25" s="16" t="s">
        <v>70</v>
      </c>
      <c r="D25" s="12">
        <v>11</v>
      </c>
      <c r="E25" s="17">
        <v>8154</v>
      </c>
      <c r="F25" s="41">
        <f>E25*D25</f>
        <v>89694</v>
      </c>
      <c r="G25" s="22"/>
      <c r="H25" s="22"/>
      <c r="I25" s="21">
        <f>F25</f>
        <v>89694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33" customHeight="1" x14ac:dyDescent="0.25">
      <c r="A26" s="134">
        <v>2</v>
      </c>
      <c r="B26" s="128" t="s">
        <v>10</v>
      </c>
      <c r="C26" s="129"/>
      <c r="D26" s="130"/>
      <c r="E26" s="130"/>
      <c r="F26" s="131">
        <f>SUM(F27:F29)</f>
        <v>1300000</v>
      </c>
      <c r="G26" s="132"/>
      <c r="H26" s="132"/>
      <c r="I26" s="133">
        <f>F26</f>
        <v>1300000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5.75" x14ac:dyDescent="0.25">
      <c r="A27" s="12"/>
      <c r="B27" s="12" t="s">
        <v>76</v>
      </c>
      <c r="C27" s="12" t="s">
        <v>36</v>
      </c>
      <c r="D27" s="42">
        <v>1</v>
      </c>
      <c r="E27" s="41">
        <v>350000</v>
      </c>
      <c r="F27" s="41">
        <f>E27*D27</f>
        <v>350000</v>
      </c>
      <c r="G27" s="49"/>
      <c r="H27" s="49"/>
      <c r="I27" s="61">
        <f t="shared" ref="I27" si="3">F27</f>
        <v>350000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5.75" x14ac:dyDescent="0.25">
      <c r="A28" s="12"/>
      <c r="B28" s="119" t="s">
        <v>77</v>
      </c>
      <c r="C28" s="12" t="s">
        <v>36</v>
      </c>
      <c r="D28" s="42">
        <v>2</v>
      </c>
      <c r="E28" s="41">
        <v>215500</v>
      </c>
      <c r="F28" s="41">
        <f>E28*D28</f>
        <v>431000</v>
      </c>
      <c r="G28" s="49"/>
      <c r="H28" s="49"/>
      <c r="I28" s="61">
        <f t="shared" ref="I28:I33" si="4">F28</f>
        <v>431000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ht="31.5" x14ac:dyDescent="0.25">
      <c r="A29" s="12"/>
      <c r="B29" s="16" t="s">
        <v>78</v>
      </c>
      <c r="C29" s="12" t="s">
        <v>36</v>
      </c>
      <c r="D29" s="42">
        <v>1</v>
      </c>
      <c r="E29" s="41">
        <v>519000</v>
      </c>
      <c r="F29" s="41">
        <f>E29*D29</f>
        <v>519000</v>
      </c>
      <c r="G29" s="49"/>
      <c r="H29" s="49"/>
      <c r="I29" s="61">
        <f t="shared" si="4"/>
        <v>519000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s="31" customFormat="1" ht="16.5" thickBot="1" x14ac:dyDescent="0.3">
      <c r="A30" s="120">
        <v>3</v>
      </c>
      <c r="B30" s="121" t="s">
        <v>11</v>
      </c>
      <c r="C30" s="122"/>
      <c r="D30" s="123"/>
      <c r="E30" s="123"/>
      <c r="F30" s="124">
        <f>F31+F33+F35+F38+F42+F45+F48+F52</f>
        <v>17376110</v>
      </c>
      <c r="G30" s="125"/>
      <c r="H30" s="125"/>
      <c r="I30" s="126">
        <f t="shared" si="4"/>
        <v>17376110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41.75" x14ac:dyDescent="0.25">
      <c r="A31" s="109"/>
      <c r="B31" s="99" t="s">
        <v>37</v>
      </c>
      <c r="C31" s="98"/>
      <c r="D31" s="110"/>
      <c r="E31" s="110"/>
      <c r="F31" s="100">
        <f>SUM(F32)</f>
        <v>1540000</v>
      </c>
      <c r="G31" s="110"/>
      <c r="H31" s="110"/>
      <c r="I31" s="111">
        <f t="shared" si="4"/>
        <v>1540000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47.25" x14ac:dyDescent="0.25">
      <c r="A32" s="56"/>
      <c r="B32" s="16" t="s">
        <v>62</v>
      </c>
      <c r="C32" s="16" t="s">
        <v>33</v>
      </c>
      <c r="D32" s="22">
        <v>11</v>
      </c>
      <c r="E32" s="21">
        <v>140000</v>
      </c>
      <c r="F32" s="21">
        <f>E32*D32</f>
        <v>1540000</v>
      </c>
      <c r="G32" s="22"/>
      <c r="H32" s="22"/>
      <c r="I32" s="59">
        <f t="shared" si="4"/>
        <v>1540000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89" x14ac:dyDescent="0.25">
      <c r="A33" s="105"/>
      <c r="B33" s="102" t="s">
        <v>40</v>
      </c>
      <c r="C33" s="102"/>
      <c r="D33" s="106"/>
      <c r="E33" s="106"/>
      <c r="F33" s="103">
        <f>SUM(F34)</f>
        <v>500000</v>
      </c>
      <c r="G33" s="104"/>
      <c r="H33" s="104"/>
      <c r="I33" s="107">
        <f t="shared" si="4"/>
        <v>500000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 ht="31.5" x14ac:dyDescent="0.25">
      <c r="A34" s="56"/>
      <c r="B34" s="16" t="s">
        <v>71</v>
      </c>
      <c r="C34" s="16" t="s">
        <v>33</v>
      </c>
      <c r="D34" s="16">
        <v>1</v>
      </c>
      <c r="E34" s="17">
        <v>500000</v>
      </c>
      <c r="F34" s="41">
        <f t="shared" ref="F34" si="5">E34*D34</f>
        <v>500000</v>
      </c>
      <c r="G34" s="22"/>
      <c r="H34" s="22"/>
      <c r="I34" s="21">
        <v>500000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5.75" customHeight="1" x14ac:dyDescent="0.25">
      <c r="A35" s="162"/>
      <c r="B35" s="142" t="s">
        <v>84</v>
      </c>
      <c r="C35" s="146"/>
      <c r="D35" s="140"/>
      <c r="E35" s="140"/>
      <c r="F35" s="163">
        <f>SUM(F37)</f>
        <v>770000</v>
      </c>
      <c r="G35" s="152"/>
      <c r="H35" s="152"/>
      <c r="I35" s="161">
        <f>SUM(I37)</f>
        <v>770000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27.15" customHeight="1" x14ac:dyDescent="0.25">
      <c r="A36" s="162"/>
      <c r="B36" s="142"/>
      <c r="C36" s="146"/>
      <c r="D36" s="140"/>
      <c r="E36" s="140"/>
      <c r="F36" s="163"/>
      <c r="G36" s="152"/>
      <c r="H36" s="152"/>
      <c r="I36" s="16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48.75" customHeight="1" x14ac:dyDescent="0.25">
      <c r="A37" s="62"/>
      <c r="B37" s="16" t="s">
        <v>101</v>
      </c>
      <c r="C37" s="16" t="s">
        <v>33</v>
      </c>
      <c r="D37" s="22">
        <v>1</v>
      </c>
      <c r="E37" s="21">
        <v>70000</v>
      </c>
      <c r="F37" s="21">
        <f>E37*11</f>
        <v>770000</v>
      </c>
      <c r="G37" s="22"/>
      <c r="H37" s="22"/>
      <c r="I37" s="59">
        <f>F37</f>
        <v>770000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x14ac:dyDescent="0.25">
      <c r="A38" s="162"/>
      <c r="B38" s="142" t="s">
        <v>85</v>
      </c>
      <c r="C38" s="146"/>
      <c r="D38" s="140"/>
      <c r="E38" s="140"/>
      <c r="F38" s="163">
        <f>SUM(F40:F41)</f>
        <v>10760000</v>
      </c>
      <c r="G38" s="152"/>
      <c r="H38" s="152"/>
      <c r="I38" s="161">
        <f>F38</f>
        <v>10760000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62.6" customHeight="1" x14ac:dyDescent="0.25">
      <c r="A39" s="162"/>
      <c r="B39" s="142"/>
      <c r="C39" s="146"/>
      <c r="D39" s="140"/>
      <c r="E39" s="140"/>
      <c r="F39" s="152"/>
      <c r="G39" s="152"/>
      <c r="H39" s="152"/>
      <c r="I39" s="16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5.75" x14ac:dyDescent="0.25">
      <c r="A40" s="62"/>
      <c r="B40" s="16" t="s">
        <v>72</v>
      </c>
      <c r="C40" s="16" t="s">
        <v>33</v>
      </c>
      <c r="D40" s="22">
        <v>30</v>
      </c>
      <c r="E40" s="21">
        <v>300000</v>
      </c>
      <c r="F40" s="22">
        <f>E40*D40</f>
        <v>9000000</v>
      </c>
      <c r="G40" s="22"/>
      <c r="H40" s="22"/>
      <c r="I40" s="59">
        <f>F40</f>
        <v>9000000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s="31" customFormat="1" ht="57.6" customHeight="1" x14ac:dyDescent="0.25">
      <c r="A41" s="62"/>
      <c r="B41" s="16" t="s">
        <v>58</v>
      </c>
      <c r="C41" s="16" t="s">
        <v>33</v>
      </c>
      <c r="D41" s="22">
        <v>11</v>
      </c>
      <c r="E41" s="21">
        <v>160000</v>
      </c>
      <c r="F41" s="22">
        <f>E41*D41</f>
        <v>1760000</v>
      </c>
      <c r="G41" s="22"/>
      <c r="H41" s="22"/>
      <c r="I41" s="59">
        <f>F41</f>
        <v>1760000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x14ac:dyDescent="0.25">
      <c r="A42" s="162"/>
      <c r="B42" s="150" t="s">
        <v>80</v>
      </c>
      <c r="C42" s="146"/>
      <c r="D42" s="140"/>
      <c r="E42" s="140"/>
      <c r="F42" s="163">
        <f>SUM(F44)</f>
        <v>1430000</v>
      </c>
      <c r="G42" s="152"/>
      <c r="H42" s="152"/>
      <c r="I42" s="161">
        <f>F42</f>
        <v>1430000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</row>
    <row r="43" spans="1:59" ht="68.45" customHeight="1" x14ac:dyDescent="0.25">
      <c r="A43" s="162"/>
      <c r="B43" s="150"/>
      <c r="C43" s="146"/>
      <c r="D43" s="140"/>
      <c r="E43" s="140"/>
      <c r="F43" s="163"/>
      <c r="G43" s="152"/>
      <c r="H43" s="152"/>
      <c r="I43" s="16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ht="63.75" customHeight="1" x14ac:dyDescent="0.25">
      <c r="A44" s="62"/>
      <c r="B44" s="16" t="s">
        <v>103</v>
      </c>
      <c r="C44" s="16" t="s">
        <v>33</v>
      </c>
      <c r="D44" s="22">
        <v>1</v>
      </c>
      <c r="E44" s="21">
        <v>130000</v>
      </c>
      <c r="F44" s="21">
        <f>E44*11</f>
        <v>1430000</v>
      </c>
      <c r="G44" s="22"/>
      <c r="H44" s="22"/>
      <c r="I44" s="59">
        <f>F44</f>
        <v>1430000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5.6" customHeight="1" x14ac:dyDescent="0.25">
      <c r="A45" s="162"/>
      <c r="B45" s="150" t="s">
        <v>87</v>
      </c>
      <c r="C45" s="146"/>
      <c r="D45" s="140"/>
      <c r="E45" s="140"/>
      <c r="F45" s="163">
        <f>SUM(F47)</f>
        <v>1760000</v>
      </c>
      <c r="G45" s="152"/>
      <c r="H45" s="152"/>
      <c r="I45" s="161">
        <f>F45</f>
        <v>1760000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50.45" customHeight="1" x14ac:dyDescent="0.25">
      <c r="A46" s="162"/>
      <c r="B46" s="150"/>
      <c r="C46" s="146"/>
      <c r="D46" s="140"/>
      <c r="E46" s="140"/>
      <c r="F46" s="163"/>
      <c r="G46" s="152"/>
      <c r="H46" s="152"/>
      <c r="I46" s="16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47.25" x14ac:dyDescent="0.25">
      <c r="A47" s="62"/>
      <c r="B47" s="16" t="s">
        <v>104</v>
      </c>
      <c r="C47" s="16" t="s">
        <v>33</v>
      </c>
      <c r="D47" s="22">
        <v>1</v>
      </c>
      <c r="E47" s="21">
        <v>160000</v>
      </c>
      <c r="F47" s="21">
        <f>E47*11</f>
        <v>1760000</v>
      </c>
      <c r="G47" s="22"/>
      <c r="H47" s="22"/>
      <c r="I47" s="59">
        <f>F47</f>
        <v>1760000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5.6" customHeight="1" x14ac:dyDescent="0.25">
      <c r="A48" s="162"/>
      <c r="B48" s="142" t="s">
        <v>60</v>
      </c>
      <c r="C48" s="146"/>
      <c r="D48" s="140"/>
      <c r="E48" s="140"/>
      <c r="F48" s="163">
        <f>SUM(F51)</f>
        <v>100000</v>
      </c>
      <c r="G48" s="140"/>
      <c r="H48" s="140"/>
      <c r="I48" s="161">
        <f>F48</f>
        <v>100000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</row>
    <row r="49" spans="1:59" ht="15.6" customHeight="1" x14ac:dyDescent="0.25">
      <c r="A49" s="162"/>
      <c r="B49" s="142"/>
      <c r="C49" s="146"/>
      <c r="D49" s="140"/>
      <c r="E49" s="140"/>
      <c r="F49" s="163"/>
      <c r="G49" s="140"/>
      <c r="H49" s="140"/>
      <c r="I49" s="16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</row>
    <row r="50" spans="1:59" ht="87" customHeight="1" x14ac:dyDescent="0.25">
      <c r="A50" s="162"/>
      <c r="B50" s="142"/>
      <c r="C50" s="146"/>
      <c r="D50" s="140"/>
      <c r="E50" s="140"/>
      <c r="F50" s="163"/>
      <c r="G50" s="140"/>
      <c r="H50" s="140"/>
      <c r="I50" s="16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31.5" x14ac:dyDescent="0.25">
      <c r="A51" s="62"/>
      <c r="B51" s="16" t="s">
        <v>81</v>
      </c>
      <c r="C51" s="16" t="s">
        <v>33</v>
      </c>
      <c r="D51" s="22">
        <v>1</v>
      </c>
      <c r="E51" s="21">
        <v>100000</v>
      </c>
      <c r="F51" s="21">
        <f>E51*D51</f>
        <v>100000</v>
      </c>
      <c r="G51" s="22"/>
      <c r="H51" s="22"/>
      <c r="I51" s="59">
        <f>F51</f>
        <v>100000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5.6" customHeight="1" x14ac:dyDescent="0.25">
      <c r="A52" s="162"/>
      <c r="B52" s="142" t="s">
        <v>82</v>
      </c>
      <c r="C52" s="146"/>
      <c r="D52" s="140"/>
      <c r="E52" s="140"/>
      <c r="F52" s="163">
        <f>SUM(F54:F55)</f>
        <v>516110</v>
      </c>
      <c r="G52" s="152"/>
      <c r="H52" s="152"/>
      <c r="I52" s="161">
        <f>F52</f>
        <v>516110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409.5" customHeight="1" x14ac:dyDescent="0.25">
      <c r="A53" s="162"/>
      <c r="B53" s="142"/>
      <c r="C53" s="146"/>
      <c r="D53" s="140"/>
      <c r="E53" s="140"/>
      <c r="F53" s="163"/>
      <c r="G53" s="152"/>
      <c r="H53" s="152"/>
      <c r="I53" s="16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</row>
    <row r="54" spans="1:59" ht="48.6" customHeight="1" x14ac:dyDescent="0.25">
      <c r="A54" s="62"/>
      <c r="B54" s="16" t="s">
        <v>79</v>
      </c>
      <c r="C54" s="16" t="s">
        <v>50</v>
      </c>
      <c r="D54" s="22">
        <v>1</v>
      </c>
      <c r="E54" s="21">
        <v>215000</v>
      </c>
      <c r="F54" s="21">
        <f>E54*D54</f>
        <v>215000</v>
      </c>
      <c r="G54" s="22"/>
      <c r="H54" s="22"/>
      <c r="I54" s="59">
        <f>F54</f>
        <v>215000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48.6" customHeight="1" thickBot="1" x14ac:dyDescent="0.3">
      <c r="A55" s="68"/>
      <c r="B55" s="27" t="s">
        <v>63</v>
      </c>
      <c r="C55" s="27" t="s">
        <v>33</v>
      </c>
      <c r="D55" s="69">
        <v>1</v>
      </c>
      <c r="E55" s="23">
        <v>301110</v>
      </c>
      <c r="F55" s="23">
        <f t="shared" ref="F55" si="6">E55*D55</f>
        <v>301110</v>
      </c>
      <c r="G55" s="69"/>
      <c r="H55" s="69"/>
      <c r="I55" s="70">
        <f t="shared" ref="I55" si="7">F55</f>
        <v>301110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26.25" customHeight="1" thickBot="1" x14ac:dyDescent="0.3">
      <c r="A56" s="71"/>
      <c r="B56" s="72" t="s">
        <v>12</v>
      </c>
      <c r="C56" s="72"/>
      <c r="D56" s="73"/>
      <c r="E56" s="73"/>
      <c r="F56" s="74">
        <f>SUM(F30+F10+F26)</f>
        <v>28147000</v>
      </c>
      <c r="G56" s="73"/>
      <c r="H56" s="73"/>
      <c r="I56" s="75">
        <f>F56</f>
        <v>28147000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</row>
    <row r="57" spans="1:59" ht="16.149999999999999" customHeight="1" x14ac:dyDescent="0.25">
      <c r="A57" s="52"/>
      <c r="B57" s="52"/>
      <c r="C57" s="52"/>
      <c r="D57" s="52"/>
      <c r="E57" s="52"/>
      <c r="F57" s="52"/>
      <c r="G57" s="52"/>
      <c r="H57" s="52"/>
      <c r="I57" s="135"/>
      <c r="J57" s="127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x14ac:dyDescent="0.25"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5.75" x14ac:dyDescent="0.25">
      <c r="A59" s="9" t="s">
        <v>13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</row>
    <row r="60" spans="1:59" ht="15.75" x14ac:dyDescent="0.25">
      <c r="A60" s="8" t="s">
        <v>14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6" customHeight="1" x14ac:dyDescent="0.25">
      <c r="A61" s="5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33.75" customHeight="1" x14ac:dyDescent="0.25">
      <c r="A62" s="158" t="s">
        <v>89</v>
      </c>
      <c r="B62" s="158"/>
      <c r="C62" s="32" t="s">
        <v>96</v>
      </c>
      <c r="D62" s="32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8.75" hidden="1" customHeight="1" x14ac:dyDescent="0.25">
      <c r="A63" s="6" t="s">
        <v>15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5.75" x14ac:dyDescent="0.25">
      <c r="A64" s="8" t="s">
        <v>16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5.75" x14ac:dyDescent="0.25">
      <c r="A65" s="8" t="s">
        <v>17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ht="8.25" customHeight="1" x14ac:dyDescent="0.25">
      <c r="A66" s="5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5.75" x14ac:dyDescent="0.25">
      <c r="A67" s="8" t="s">
        <v>18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9" customHeight="1" x14ac:dyDescent="0.25">
      <c r="A68" s="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59" ht="15.75" x14ac:dyDescent="0.25">
      <c r="A69" s="136" t="s">
        <v>90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7.5" customHeight="1" x14ac:dyDescent="0.25">
      <c r="A70" s="137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5.75" x14ac:dyDescent="0.25">
      <c r="A71" s="138" t="s">
        <v>91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x14ac:dyDescent="0.25">
      <c r="A72" s="139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5.75" x14ac:dyDescent="0.25">
      <c r="A73" s="136" t="s">
        <v>92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2" customHeight="1" x14ac:dyDescent="0.25">
      <c r="A74" s="137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5.75" x14ac:dyDescent="0.25">
      <c r="A75" s="136" t="s">
        <v>93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x14ac:dyDescent="0.25">
      <c r="A76" s="137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3" customHeight="1" x14ac:dyDescent="0.25">
      <c r="A77" s="137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5.75" x14ac:dyDescent="0.25">
      <c r="A78" s="136" t="s">
        <v>94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59" x14ac:dyDescent="0.25">
      <c r="A79" s="137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5.75" x14ac:dyDescent="0.25">
      <c r="A80" s="136" t="s">
        <v>95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5.75" x14ac:dyDescent="0.25">
      <c r="A81" s="4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5">
      <c r="A82" s="32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5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x14ac:dyDescent="0.25"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x14ac:dyDescent="0.25"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x14ac:dyDescent="0.25"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x14ac:dyDescent="0.25"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x14ac:dyDescent="0.25"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x14ac:dyDescent="0.25"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x14ac:dyDescent="0.25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x14ac:dyDescent="0.25"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x14ac:dyDescent="0.25"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x14ac:dyDescent="0.25"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x14ac:dyDescent="0.25"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x14ac:dyDescent="0.25"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x14ac:dyDescent="0.25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0:59" x14ac:dyDescent="0.25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0:59" x14ac:dyDescent="0.25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0:59" x14ac:dyDescent="0.25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0:59" x14ac:dyDescent="0.25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0:59" x14ac:dyDescent="0.25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0:59" x14ac:dyDescent="0.25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0:59" x14ac:dyDescent="0.25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0:59" x14ac:dyDescent="0.25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0:59" x14ac:dyDescent="0.25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0:59" x14ac:dyDescent="0.25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0:59" x14ac:dyDescent="0.25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0:59" x14ac:dyDescent="0.25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0:59" x14ac:dyDescent="0.25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0:59" x14ac:dyDescent="0.25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0:59" x14ac:dyDescent="0.25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0:59" x14ac:dyDescent="0.25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</row>
    <row r="113" spans="10:59" x14ac:dyDescent="0.25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0:59" x14ac:dyDescent="0.25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0:59" x14ac:dyDescent="0.25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0:59" x14ac:dyDescent="0.25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</row>
    <row r="117" spans="10:59" x14ac:dyDescent="0.25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</row>
    <row r="118" spans="10:59" x14ac:dyDescent="0.25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</row>
    <row r="119" spans="10:59" x14ac:dyDescent="0.25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</row>
    <row r="120" spans="10:59" x14ac:dyDescent="0.25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</row>
    <row r="121" spans="10:59" x14ac:dyDescent="0.25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</row>
    <row r="122" spans="10:59" x14ac:dyDescent="0.25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</row>
    <row r="123" spans="10:59" x14ac:dyDescent="0.25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</row>
    <row r="124" spans="10:59" x14ac:dyDescent="0.25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</row>
    <row r="125" spans="10:59" x14ac:dyDescent="0.25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</row>
    <row r="126" spans="10:59" x14ac:dyDescent="0.25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</row>
    <row r="127" spans="10:59" x14ac:dyDescent="0.25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</row>
    <row r="128" spans="10:59" x14ac:dyDescent="0.25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</row>
    <row r="129" spans="10:59" x14ac:dyDescent="0.25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</row>
    <row r="130" spans="10:59" x14ac:dyDescent="0.25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0:59" x14ac:dyDescent="0.25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</row>
    <row r="132" spans="10:59" x14ac:dyDescent="0.25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</row>
    <row r="133" spans="10:59" x14ac:dyDescent="0.25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</row>
    <row r="134" spans="10:59" x14ac:dyDescent="0.25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0:59" x14ac:dyDescent="0.25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</row>
    <row r="136" spans="10:59" x14ac:dyDescent="0.25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0:59" x14ac:dyDescent="0.25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0:59" x14ac:dyDescent="0.25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0:59" x14ac:dyDescent="0.25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0:59" x14ac:dyDescent="0.25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0:59" x14ac:dyDescent="0.25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0:59" x14ac:dyDescent="0.25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0:59" x14ac:dyDescent="0.25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0:59" x14ac:dyDescent="0.25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0:59" x14ac:dyDescent="0.25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</row>
    <row r="146" spans="10:59" x14ac:dyDescent="0.25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0:59" x14ac:dyDescent="0.25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0:59" x14ac:dyDescent="0.25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0:59" x14ac:dyDescent="0.25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0:59" x14ac:dyDescent="0.25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</row>
    <row r="151" spans="10:59" x14ac:dyDescent="0.25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0:59" x14ac:dyDescent="0.25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0:59" x14ac:dyDescent="0.25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0:59" x14ac:dyDescent="0.25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0:59" x14ac:dyDescent="0.25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0:59" x14ac:dyDescent="0.25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0:59" x14ac:dyDescent="0.25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0:59" x14ac:dyDescent="0.25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0:59" x14ac:dyDescent="0.25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</row>
    <row r="160" spans="10:59" x14ac:dyDescent="0.25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0:59" x14ac:dyDescent="0.25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0:59" x14ac:dyDescent="0.25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0:59" x14ac:dyDescent="0.25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0:59" x14ac:dyDescent="0.25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0:59" x14ac:dyDescent="0.25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0:59" x14ac:dyDescent="0.25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</row>
    <row r="167" spans="10:59" x14ac:dyDescent="0.25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0:59" x14ac:dyDescent="0.25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0:59" x14ac:dyDescent="0.25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0:59" x14ac:dyDescent="0.25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</row>
    <row r="171" spans="10:59" x14ac:dyDescent="0.25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0:59" x14ac:dyDescent="0.25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0:59" x14ac:dyDescent="0.25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</row>
    <row r="174" spans="10:59" x14ac:dyDescent="0.25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0:59" x14ac:dyDescent="0.25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0:59" x14ac:dyDescent="0.25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0:59" x14ac:dyDescent="0.25"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0:59" x14ac:dyDescent="0.25"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0:59" x14ac:dyDescent="0.25"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0:59" x14ac:dyDescent="0.25"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0:59" x14ac:dyDescent="0.25"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0:59" x14ac:dyDescent="0.25"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</row>
    <row r="183" spans="10:59" x14ac:dyDescent="0.25"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0:59" x14ac:dyDescent="0.25"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0:59" x14ac:dyDescent="0.25"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</row>
    <row r="186" spans="10:59" x14ac:dyDescent="0.25"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0:59" x14ac:dyDescent="0.25"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0:59" x14ac:dyDescent="0.25"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0:59" x14ac:dyDescent="0.25"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0:59" x14ac:dyDescent="0.25"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0:59" x14ac:dyDescent="0.25"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0:59" x14ac:dyDescent="0.25"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0:59" x14ac:dyDescent="0.25"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0:59" x14ac:dyDescent="0.25"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0:59" x14ac:dyDescent="0.25"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</row>
    <row r="196" spans="10:59" x14ac:dyDescent="0.25"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0:59" x14ac:dyDescent="0.25"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0:59" x14ac:dyDescent="0.25"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0:59" x14ac:dyDescent="0.25"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0:59" x14ac:dyDescent="0.25"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0:59" x14ac:dyDescent="0.25"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0:59" x14ac:dyDescent="0.25"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0:59" x14ac:dyDescent="0.25"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0:59" x14ac:dyDescent="0.25"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0:59" x14ac:dyDescent="0.25"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0:59" x14ac:dyDescent="0.25"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0:59" x14ac:dyDescent="0.25"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0:59" x14ac:dyDescent="0.25"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0:59" x14ac:dyDescent="0.25"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0:59" x14ac:dyDescent="0.25"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0:59" x14ac:dyDescent="0.25"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0:59" x14ac:dyDescent="0.25"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0:59" x14ac:dyDescent="0.25"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0:59" x14ac:dyDescent="0.25"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0:59" x14ac:dyDescent="0.25"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</row>
    <row r="216" spans="10:59" x14ac:dyDescent="0.25"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0:59" x14ac:dyDescent="0.25"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0:59" x14ac:dyDescent="0.25"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0:59" x14ac:dyDescent="0.25"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0:59" x14ac:dyDescent="0.25"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0:59" x14ac:dyDescent="0.25"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0:59" x14ac:dyDescent="0.25"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</row>
    <row r="223" spans="10:59" x14ac:dyDescent="0.25"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0:59" x14ac:dyDescent="0.25"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0:59" x14ac:dyDescent="0.25"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0:59" x14ac:dyDescent="0.25"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0:59" x14ac:dyDescent="0.25"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0:59" x14ac:dyDescent="0.25"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0:59" x14ac:dyDescent="0.25"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</row>
    <row r="230" spans="10:59" x14ac:dyDescent="0.25"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0:59" x14ac:dyDescent="0.25"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0:59" x14ac:dyDescent="0.25"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0:59" x14ac:dyDescent="0.25"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</row>
    <row r="234" spans="10:59" x14ac:dyDescent="0.25"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</row>
    <row r="235" spans="10:59" x14ac:dyDescent="0.25"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</row>
    <row r="236" spans="10:59" x14ac:dyDescent="0.25"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</row>
    <row r="237" spans="10:59" x14ac:dyDescent="0.25"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</row>
    <row r="238" spans="10:59" x14ac:dyDescent="0.25"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</row>
    <row r="239" spans="10:59" x14ac:dyDescent="0.25"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</row>
    <row r="240" spans="10:59" x14ac:dyDescent="0.25"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</row>
    <row r="241" spans="10:59" x14ac:dyDescent="0.25"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</row>
    <row r="242" spans="10:59" x14ac:dyDescent="0.25"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</row>
    <row r="243" spans="10:59" x14ac:dyDescent="0.25"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</row>
    <row r="244" spans="10:59" x14ac:dyDescent="0.25"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</row>
    <row r="245" spans="10:59" x14ac:dyDescent="0.25"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</row>
    <row r="246" spans="10:59" x14ac:dyDescent="0.25"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</row>
    <row r="247" spans="10:59" x14ac:dyDescent="0.25"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</row>
    <row r="248" spans="10:59" x14ac:dyDescent="0.25"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</row>
    <row r="249" spans="10:59" x14ac:dyDescent="0.25"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</row>
    <row r="250" spans="10:59" x14ac:dyDescent="0.25"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</row>
    <row r="251" spans="10:59" x14ac:dyDescent="0.25"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0:59" x14ac:dyDescent="0.25"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</row>
    <row r="253" spans="10:59" x14ac:dyDescent="0.25"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0:59" x14ac:dyDescent="0.25"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0:59" x14ac:dyDescent="0.25"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0:59" x14ac:dyDescent="0.25"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0:59" x14ac:dyDescent="0.25"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0:59" x14ac:dyDescent="0.25"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0:59" x14ac:dyDescent="0.25"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0:59" x14ac:dyDescent="0.25"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0:59" x14ac:dyDescent="0.25"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0:59" x14ac:dyDescent="0.25"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</row>
    <row r="263" spans="10:59" x14ac:dyDescent="0.25"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0:59" x14ac:dyDescent="0.25"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0:59" x14ac:dyDescent="0.25"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0:59" x14ac:dyDescent="0.25"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0:59" x14ac:dyDescent="0.25"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</row>
    <row r="268" spans="10:59" x14ac:dyDescent="0.25"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0:59" x14ac:dyDescent="0.25"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0:59" x14ac:dyDescent="0.25"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0:59" x14ac:dyDescent="0.25"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0:59" x14ac:dyDescent="0.25"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0:59" x14ac:dyDescent="0.25"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0:59" x14ac:dyDescent="0.25"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0:59" x14ac:dyDescent="0.25"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0:59" x14ac:dyDescent="0.25"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</row>
    <row r="277" spans="10:59" x14ac:dyDescent="0.25"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0:59" x14ac:dyDescent="0.25"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0:59" x14ac:dyDescent="0.25"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0:59" x14ac:dyDescent="0.25"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0:59" x14ac:dyDescent="0.25"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0:59" x14ac:dyDescent="0.25"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0:59" x14ac:dyDescent="0.25"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</row>
    <row r="284" spans="10:59" x14ac:dyDescent="0.25"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</row>
    <row r="285" spans="10:59" x14ac:dyDescent="0.25"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0:59" x14ac:dyDescent="0.25"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0:59" x14ac:dyDescent="0.25"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</row>
    <row r="288" spans="10:59" x14ac:dyDescent="0.25"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0:59" x14ac:dyDescent="0.25"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0:59" x14ac:dyDescent="0.25"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</row>
    <row r="291" spans="10:59" x14ac:dyDescent="0.25"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0:59" x14ac:dyDescent="0.25"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0:59" x14ac:dyDescent="0.25"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0:59" x14ac:dyDescent="0.25"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</row>
    <row r="295" spans="10:59" x14ac:dyDescent="0.25"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0:59" x14ac:dyDescent="0.25"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0:59" x14ac:dyDescent="0.25"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</row>
    <row r="298" spans="10:59" x14ac:dyDescent="0.25"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0:59" x14ac:dyDescent="0.25"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</row>
    <row r="300" spans="10:59" x14ac:dyDescent="0.25"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0:59" x14ac:dyDescent="0.25"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0:59" x14ac:dyDescent="0.25"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</row>
    <row r="303" spans="10:59" x14ac:dyDescent="0.25"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0:59" x14ac:dyDescent="0.25"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0:59" x14ac:dyDescent="0.25"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0:59" x14ac:dyDescent="0.25"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0:59" x14ac:dyDescent="0.25"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0:59" x14ac:dyDescent="0.25"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0:59" x14ac:dyDescent="0.25"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0:59" x14ac:dyDescent="0.25"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0:59" x14ac:dyDescent="0.25"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0:59" x14ac:dyDescent="0.25"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</row>
    <row r="313" spans="10:59" x14ac:dyDescent="0.25"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0:59" x14ac:dyDescent="0.25"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0:59" x14ac:dyDescent="0.25"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0:59" x14ac:dyDescent="0.25"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0:59" x14ac:dyDescent="0.25"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0:59" x14ac:dyDescent="0.25"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0:59" x14ac:dyDescent="0.25"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0:59" x14ac:dyDescent="0.25"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0:59" x14ac:dyDescent="0.25"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0:59" x14ac:dyDescent="0.25"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0:59" x14ac:dyDescent="0.25"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0:59" x14ac:dyDescent="0.25"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0:59" x14ac:dyDescent="0.25"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0:59" x14ac:dyDescent="0.25"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0:59" x14ac:dyDescent="0.25"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0:59" x14ac:dyDescent="0.25"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0:59" x14ac:dyDescent="0.25"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0:59" x14ac:dyDescent="0.25"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0:59" x14ac:dyDescent="0.25"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0:59" x14ac:dyDescent="0.25"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</row>
    <row r="333" spans="10:59" x14ac:dyDescent="0.25"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0:59" x14ac:dyDescent="0.25"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0:59" x14ac:dyDescent="0.25"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</row>
    <row r="336" spans="10:59" x14ac:dyDescent="0.25"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</row>
    <row r="337" spans="10:59" x14ac:dyDescent="0.25"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</row>
    <row r="338" spans="10:59" x14ac:dyDescent="0.25"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</row>
    <row r="339" spans="10:59" x14ac:dyDescent="0.25"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</row>
    <row r="340" spans="10:59" x14ac:dyDescent="0.25"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</row>
    <row r="341" spans="10:59" x14ac:dyDescent="0.25"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</row>
    <row r="342" spans="10:59" x14ac:dyDescent="0.25"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</row>
    <row r="343" spans="10:59" x14ac:dyDescent="0.25"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</row>
    <row r="344" spans="10:59" x14ac:dyDescent="0.25"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</row>
    <row r="345" spans="10:59" x14ac:dyDescent="0.25"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</row>
    <row r="346" spans="10:59" x14ac:dyDescent="0.25"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</row>
    <row r="347" spans="10:59" x14ac:dyDescent="0.25"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0:59" x14ac:dyDescent="0.25"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0:59" x14ac:dyDescent="0.25"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</row>
    <row r="350" spans="10:59" x14ac:dyDescent="0.25"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</row>
    <row r="351" spans="10:59" x14ac:dyDescent="0.25"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</row>
    <row r="352" spans="10:59" x14ac:dyDescent="0.25"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</row>
    <row r="353" spans="10:59" x14ac:dyDescent="0.25"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</row>
    <row r="354" spans="10:59" x14ac:dyDescent="0.25"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</row>
    <row r="355" spans="10:59" x14ac:dyDescent="0.25"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</row>
    <row r="356" spans="10:59" x14ac:dyDescent="0.25"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</row>
    <row r="357" spans="10:59" x14ac:dyDescent="0.25"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</row>
    <row r="358" spans="10:59" x14ac:dyDescent="0.25"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</row>
    <row r="359" spans="10:59" x14ac:dyDescent="0.25"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</row>
    <row r="360" spans="10:59" x14ac:dyDescent="0.25"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</row>
    <row r="361" spans="10:59" x14ac:dyDescent="0.25"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</row>
    <row r="362" spans="10:59" x14ac:dyDescent="0.25"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</row>
    <row r="363" spans="10:59" x14ac:dyDescent="0.25"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</row>
    <row r="364" spans="10:59" x14ac:dyDescent="0.25"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</row>
    <row r="365" spans="10:59" x14ac:dyDescent="0.25"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</row>
    <row r="366" spans="10:59" x14ac:dyDescent="0.25"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</row>
    <row r="367" spans="10:59" x14ac:dyDescent="0.25"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</row>
    <row r="368" spans="10:59" x14ac:dyDescent="0.25"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0:59" x14ac:dyDescent="0.25"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</row>
    <row r="370" spans="10:59" x14ac:dyDescent="0.25"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0:59" x14ac:dyDescent="0.25"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0:59" x14ac:dyDescent="0.25"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0:59" x14ac:dyDescent="0.25"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0:59" x14ac:dyDescent="0.25"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0:59" x14ac:dyDescent="0.25"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0:59" x14ac:dyDescent="0.25"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0:59" x14ac:dyDescent="0.25"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0:59" x14ac:dyDescent="0.25"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0:59" x14ac:dyDescent="0.25"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</row>
    <row r="380" spans="10:59" x14ac:dyDescent="0.25"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0:59" x14ac:dyDescent="0.25"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0:59" x14ac:dyDescent="0.25"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0:59" x14ac:dyDescent="0.25"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0:59" x14ac:dyDescent="0.25"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</row>
    <row r="385" spans="10:59" x14ac:dyDescent="0.25"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0:59" x14ac:dyDescent="0.25"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0:59" x14ac:dyDescent="0.25"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0:59" x14ac:dyDescent="0.25"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0:59" x14ac:dyDescent="0.25"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0:59" x14ac:dyDescent="0.25"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0:59" x14ac:dyDescent="0.25"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0:59" x14ac:dyDescent="0.25"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0:59" x14ac:dyDescent="0.25"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</row>
    <row r="394" spans="10:59" x14ac:dyDescent="0.25"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0:59" x14ac:dyDescent="0.25"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0:59" x14ac:dyDescent="0.25"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0:59" x14ac:dyDescent="0.25"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0:59" x14ac:dyDescent="0.25"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0:59" x14ac:dyDescent="0.25"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</row>
    <row r="400" spans="10:59" x14ac:dyDescent="0.25"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</row>
    <row r="401" spans="10:59" x14ac:dyDescent="0.25"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0:59" x14ac:dyDescent="0.25"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0:59" x14ac:dyDescent="0.25"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0:59" x14ac:dyDescent="0.25"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</row>
    <row r="405" spans="10:59" x14ac:dyDescent="0.25"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0:59" x14ac:dyDescent="0.25"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0:59" x14ac:dyDescent="0.25"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</row>
    <row r="408" spans="10:59" x14ac:dyDescent="0.25"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0:59" x14ac:dyDescent="0.25"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0:59" x14ac:dyDescent="0.25"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0:59" x14ac:dyDescent="0.25"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0:59" x14ac:dyDescent="0.25"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0:59" x14ac:dyDescent="0.25"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0:59" x14ac:dyDescent="0.25"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0:59" x14ac:dyDescent="0.25"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0:59" x14ac:dyDescent="0.25"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</row>
    <row r="417" spans="10:59" x14ac:dyDescent="0.25"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0:59" x14ac:dyDescent="0.25"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0:59" x14ac:dyDescent="0.25"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</row>
    <row r="420" spans="10:59" x14ac:dyDescent="0.25"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0:59" x14ac:dyDescent="0.25"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0:59" x14ac:dyDescent="0.25"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0:59" x14ac:dyDescent="0.25"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0:59" x14ac:dyDescent="0.25"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0:59" x14ac:dyDescent="0.25"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0:59" x14ac:dyDescent="0.25"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0:59" x14ac:dyDescent="0.25"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0:59" x14ac:dyDescent="0.25"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0:59" x14ac:dyDescent="0.25"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</row>
    <row r="430" spans="10:59" x14ac:dyDescent="0.25"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0:59" x14ac:dyDescent="0.25"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0:59" x14ac:dyDescent="0.25"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0:59" x14ac:dyDescent="0.25"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0:59" x14ac:dyDescent="0.25"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0:59" x14ac:dyDescent="0.25"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0:59" x14ac:dyDescent="0.25"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0:59" x14ac:dyDescent="0.25"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0:59" x14ac:dyDescent="0.25"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0:59" x14ac:dyDescent="0.25"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</row>
    <row r="440" spans="10:59" x14ac:dyDescent="0.25"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0:59" x14ac:dyDescent="0.25"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0:59" x14ac:dyDescent="0.25"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0:59" x14ac:dyDescent="0.25"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</row>
    <row r="444" spans="10:59" x14ac:dyDescent="0.25"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</row>
    <row r="445" spans="10:59" x14ac:dyDescent="0.25"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</row>
    <row r="446" spans="10:59" x14ac:dyDescent="0.25"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</row>
    <row r="447" spans="10:59" x14ac:dyDescent="0.25"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</row>
    <row r="448" spans="10:59" x14ac:dyDescent="0.25"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</row>
    <row r="449" spans="10:59" x14ac:dyDescent="0.25"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</row>
    <row r="450" spans="10:59" x14ac:dyDescent="0.25"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</row>
    <row r="451" spans="10:59" x14ac:dyDescent="0.25"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</row>
    <row r="452" spans="10:59" x14ac:dyDescent="0.25"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</row>
    <row r="453" spans="10:59" x14ac:dyDescent="0.25"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</row>
    <row r="454" spans="10:59" x14ac:dyDescent="0.25"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</row>
    <row r="455" spans="10:59" x14ac:dyDescent="0.25"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</row>
    <row r="456" spans="10:59" x14ac:dyDescent="0.25"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</row>
    <row r="457" spans="10:59" x14ac:dyDescent="0.25"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</row>
    <row r="458" spans="10:59" x14ac:dyDescent="0.25"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</row>
    <row r="459" spans="10:59" x14ac:dyDescent="0.25"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10:59" x14ac:dyDescent="0.25"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</row>
    <row r="461" spans="10:59" x14ac:dyDescent="0.25"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10:59" x14ac:dyDescent="0.25"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10:59" x14ac:dyDescent="0.25"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</row>
    <row r="464" spans="10:59" x14ac:dyDescent="0.25"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10:59" x14ac:dyDescent="0.25"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10:59" x14ac:dyDescent="0.25"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0:59" x14ac:dyDescent="0.25"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</row>
    <row r="468" spans="10:59" x14ac:dyDescent="0.25"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</row>
    <row r="469" spans="10:59" x14ac:dyDescent="0.25"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</row>
    <row r="470" spans="10:59" x14ac:dyDescent="0.25"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</row>
    <row r="471" spans="10:59" x14ac:dyDescent="0.25"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</row>
    <row r="472" spans="10:59" x14ac:dyDescent="0.25"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</row>
    <row r="473" spans="10:59" x14ac:dyDescent="0.25"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</row>
    <row r="474" spans="10:59" x14ac:dyDescent="0.25"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</row>
    <row r="475" spans="10:59" x14ac:dyDescent="0.25"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</row>
    <row r="476" spans="10:59" x14ac:dyDescent="0.25"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</row>
    <row r="477" spans="10:59" x14ac:dyDescent="0.25"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</row>
    <row r="478" spans="10:59" x14ac:dyDescent="0.25"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</row>
    <row r="479" spans="10:59" x14ac:dyDescent="0.25"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</row>
    <row r="480" spans="10:59" x14ac:dyDescent="0.25"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</row>
    <row r="481" spans="10:59" x14ac:dyDescent="0.25"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</row>
    <row r="482" spans="10:59" x14ac:dyDescent="0.25"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</row>
    <row r="483" spans="10:59" x14ac:dyDescent="0.25"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</row>
    <row r="484" spans="10:59" x14ac:dyDescent="0.25"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</row>
    <row r="485" spans="10:59" x14ac:dyDescent="0.25"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0:59" x14ac:dyDescent="0.25"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</row>
    <row r="487" spans="10:59" x14ac:dyDescent="0.25"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0:59" x14ac:dyDescent="0.25"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0:59" x14ac:dyDescent="0.25"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0:59" x14ac:dyDescent="0.25"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0:59" x14ac:dyDescent="0.25"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10:59" x14ac:dyDescent="0.25"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0:59" x14ac:dyDescent="0.25"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0:59" x14ac:dyDescent="0.25"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0:59" x14ac:dyDescent="0.25"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0:59" x14ac:dyDescent="0.25"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</row>
    <row r="497" spans="10:59" x14ac:dyDescent="0.25"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10:59" x14ac:dyDescent="0.25"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0:59" x14ac:dyDescent="0.25"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10:59" x14ac:dyDescent="0.25"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0:59" x14ac:dyDescent="0.25"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</row>
    <row r="502" spans="10:59" x14ac:dyDescent="0.25"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0:59" x14ac:dyDescent="0.25"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0:59" x14ac:dyDescent="0.25"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0:59" x14ac:dyDescent="0.25"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10:59" x14ac:dyDescent="0.25"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</sheetData>
  <mergeCells count="67">
    <mergeCell ref="A62:B62"/>
    <mergeCell ref="A1:I1"/>
    <mergeCell ref="A3:I3"/>
    <mergeCell ref="A5:I5"/>
    <mergeCell ref="A6:I6"/>
    <mergeCell ref="A7:I7"/>
    <mergeCell ref="F8:F9"/>
    <mergeCell ref="G8:I8"/>
    <mergeCell ref="A35:A36"/>
    <mergeCell ref="B35:B36"/>
    <mergeCell ref="C35:C36"/>
    <mergeCell ref="D35:D36"/>
    <mergeCell ref="E35:E36"/>
    <mergeCell ref="F35:F36"/>
    <mergeCell ref="G35:G36"/>
    <mergeCell ref="H35:H36"/>
    <mergeCell ref="A8:A9"/>
    <mergeCell ref="B8:B9"/>
    <mergeCell ref="C8:C9"/>
    <mergeCell ref="D8:D9"/>
    <mergeCell ref="E8:E9"/>
    <mergeCell ref="I35:I36"/>
    <mergeCell ref="G38:G39"/>
    <mergeCell ref="H38:H39"/>
    <mergeCell ref="I38:I39"/>
    <mergeCell ref="A42:A43"/>
    <mergeCell ref="B42:B43"/>
    <mergeCell ref="C42:C43"/>
    <mergeCell ref="D42:D43"/>
    <mergeCell ref="E42:E43"/>
    <mergeCell ref="F42:F43"/>
    <mergeCell ref="G42:G43"/>
    <mergeCell ref="A38:A39"/>
    <mergeCell ref="B38:B39"/>
    <mergeCell ref="C38:C39"/>
    <mergeCell ref="D38:D39"/>
    <mergeCell ref="E38:E39"/>
    <mergeCell ref="F38:F39"/>
    <mergeCell ref="D48:D50"/>
    <mergeCell ref="E48:E50"/>
    <mergeCell ref="H42:H43"/>
    <mergeCell ref="I42:I43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A52:A53"/>
    <mergeCell ref="I48:I50"/>
    <mergeCell ref="C52:C53"/>
    <mergeCell ref="D52:D53"/>
    <mergeCell ref="E52:E53"/>
    <mergeCell ref="F52:F53"/>
    <mergeCell ref="G52:G53"/>
    <mergeCell ref="H52:H53"/>
    <mergeCell ref="F48:F50"/>
    <mergeCell ref="G48:G50"/>
    <mergeCell ref="H48:H50"/>
    <mergeCell ref="I52:I53"/>
    <mergeCell ref="B52:B53"/>
    <mergeCell ref="A48:A50"/>
    <mergeCell ref="B48:B50"/>
    <mergeCell ref="C48:C50"/>
  </mergeCells>
  <pageMargins left="0.7" right="0.7" top="0.75" bottom="0.75" header="0.3" footer="0.3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</vt:lpstr>
      <vt:lpstr>2023</vt:lpstr>
      <vt:lpstr>2024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2022-04-06T12:44:39Z</cp:lastPrinted>
  <dcterms:created xsi:type="dcterms:W3CDTF">2021-01-27T10:48:44Z</dcterms:created>
  <dcterms:modified xsi:type="dcterms:W3CDTF">2022-04-12T12:24:28Z</dcterms:modified>
</cp:coreProperties>
</file>