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8_{20B3B041-ACCB-4A07-A932-5D133951BF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мета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9" i="1"/>
  <c r="F50" i="1"/>
  <c r="I50" i="1" s="1"/>
  <c r="F48" i="1"/>
  <c r="I48" i="1" s="1"/>
  <c r="F46" i="1"/>
  <c r="I46" i="1" s="1"/>
  <c r="F44" i="1"/>
  <c r="I44" i="1" s="1"/>
  <c r="F20" i="1" l="1"/>
  <c r="F17" i="1"/>
  <c r="F15" i="1"/>
  <c r="F14" i="1"/>
  <c r="F13" i="1"/>
  <c r="F19" i="1"/>
  <c r="F18" i="1" s="1"/>
  <c r="F29" i="1" l="1"/>
  <c r="I29" i="1"/>
  <c r="F30" i="1"/>
  <c r="I30" i="1" s="1"/>
  <c r="F28" i="1"/>
  <c r="I28" i="1" s="1"/>
  <c r="F38" i="1"/>
  <c r="I38" i="1" s="1"/>
  <c r="F37" i="1"/>
  <c r="I37" i="1" s="1"/>
  <c r="F36" i="1"/>
  <c r="I36" i="1" s="1"/>
  <c r="F27" i="1"/>
  <c r="I27" i="1" s="1"/>
  <c r="F65" i="1" l="1"/>
  <c r="I65" i="1" s="1"/>
  <c r="F26" i="1" l="1"/>
  <c r="I26" i="1" s="1"/>
  <c r="F25" i="1"/>
  <c r="I25" i="1" s="1"/>
  <c r="F32" i="1"/>
  <c r="F24" i="1"/>
  <c r="I24" i="1" s="1"/>
  <c r="I32" i="1" l="1"/>
  <c r="F67" i="1"/>
  <c r="F75" i="1" l="1"/>
  <c r="F74" i="1" s="1"/>
  <c r="F71" i="1"/>
  <c r="F72" i="1"/>
  <c r="I72" i="1" s="1"/>
  <c r="F73" i="1"/>
  <c r="I73" i="1" s="1"/>
  <c r="F70" i="1"/>
  <c r="F68" i="1"/>
  <c r="F66" i="1" s="1"/>
  <c r="F63" i="1"/>
  <c r="I63" i="1" s="1"/>
  <c r="F64" i="1"/>
  <c r="F62" i="1"/>
  <c r="F60" i="1"/>
  <c r="F59" i="1"/>
  <c r="F58" i="1" s="1"/>
  <c r="F57" i="1" s="1"/>
  <c r="F55" i="1"/>
  <c r="I55" i="1" s="1"/>
  <c r="F56" i="1"/>
  <c r="I56" i="1" s="1"/>
  <c r="F54" i="1"/>
  <c r="F52" i="1"/>
  <c r="F51" i="1" s="1"/>
  <c r="F45" i="1"/>
  <c r="I45" i="1" s="1"/>
  <c r="F47" i="1"/>
  <c r="I47" i="1" s="1"/>
  <c r="F49" i="1"/>
  <c r="I49" i="1" s="1"/>
  <c r="F43" i="1"/>
  <c r="F41" i="1"/>
  <c r="F40" i="1" s="1"/>
  <c r="F33" i="1"/>
  <c r="F34" i="1"/>
  <c r="I34" i="1" s="1"/>
  <c r="F35" i="1"/>
  <c r="I35" i="1" s="1"/>
  <c r="F23" i="1"/>
  <c r="F22" i="1"/>
  <c r="F12" i="1"/>
  <c r="F11" i="1"/>
  <c r="F10" i="1" s="1"/>
  <c r="F42" i="1" l="1"/>
  <c r="F21" i="1"/>
  <c r="F31" i="1"/>
  <c r="I31" i="1" s="1"/>
  <c r="F53" i="1"/>
  <c r="F61" i="1"/>
  <c r="F69" i="1"/>
  <c r="I33" i="1"/>
  <c r="I62" i="1"/>
  <c r="I20" i="1"/>
  <c r="I70" i="1"/>
  <c r="I64" i="1"/>
  <c r="I54" i="1"/>
  <c r="I53" i="1" s="1"/>
  <c r="I52" i="1"/>
  <c r="I43" i="1"/>
  <c r="I42" i="1" s="1"/>
  <c r="I67" i="1"/>
  <c r="I60" i="1"/>
  <c r="I59" i="1"/>
  <c r="I68" i="1"/>
  <c r="I71" i="1"/>
  <c r="F76" i="1" l="1"/>
  <c r="F78" i="1" s="1"/>
  <c r="I61" i="1"/>
  <c r="I66" i="1"/>
  <c r="I69" i="1"/>
  <c r="I58" i="1"/>
  <c r="I57" i="1" s="1"/>
  <c r="I41" i="1"/>
  <c r="I40" i="1" s="1"/>
  <c r="E18" i="1" l="1"/>
  <c r="I75" i="1" l="1"/>
  <c r="I74" i="1" s="1"/>
  <c r="I23" i="1" l="1"/>
  <c r="I22" i="1"/>
  <c r="I21" i="1" l="1"/>
  <c r="H16" i="1"/>
  <c r="I14" i="1" l="1"/>
  <c r="I11" i="1" l="1"/>
  <c r="I12" i="1" l="1"/>
  <c r="I13" i="1" l="1"/>
  <c r="I10" i="1" s="1"/>
  <c r="G76" i="1"/>
  <c r="I15" i="1" l="1"/>
  <c r="I19" i="1" l="1"/>
  <c r="I18" i="1" s="1"/>
  <c r="I51" i="1" l="1"/>
  <c r="I17" i="1" l="1"/>
  <c r="I9" i="1" s="1"/>
  <c r="I39" i="1" l="1"/>
  <c r="I76" i="1" l="1"/>
</calcChain>
</file>

<file path=xl/sharedStrings.xml><?xml version="1.0" encoding="utf-8"?>
<sst xmlns="http://schemas.openxmlformats.org/spreadsheetml/2006/main" count="148" uniqueCount="97">
  <si>
    <t>№</t>
  </si>
  <si>
    <t>Статьи расходов*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</si>
  <si>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</si>
  <si>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</si>
  <si>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</si>
  <si>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</si>
  <si>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</si>
  <si>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(собственный вклад)</t>
  </si>
  <si>
    <t>Другие источники софинансирования</t>
  </si>
  <si>
    <t>Средства гранта</t>
  </si>
  <si>
    <t>Административные затраты:</t>
  </si>
  <si>
    <t xml:space="preserve">Координатор проекта </t>
  </si>
  <si>
    <t xml:space="preserve">Бухгалтер </t>
  </si>
  <si>
    <t>2) социальный налог и социальные отчисления</t>
  </si>
  <si>
    <t>мес</t>
  </si>
  <si>
    <t>3) обязательное медицинское страхование</t>
  </si>
  <si>
    <t>4) банковские услуги</t>
  </si>
  <si>
    <t>Материально-техническое обеспечение</t>
  </si>
  <si>
    <t>Прямые расходы:</t>
  </si>
  <si>
    <t>5) Расходы на оплату услуг связи и интернет, в том числе:</t>
  </si>
  <si>
    <t>шт</t>
  </si>
  <si>
    <t>Расходы по оплате работ и услуг, оказываемых физическими лицами, в том числе:</t>
  </si>
  <si>
    <t>ИТОГО</t>
  </si>
  <si>
    <t>Расходы на оплату услуг связи и интернет г.Алматы</t>
  </si>
  <si>
    <t>Специалист по связям с общественностью</t>
  </si>
  <si>
    <t>Мероприятие 8. Проведение информационно-разъяснительной работы в социальных сетях</t>
  </si>
  <si>
    <t>Мероприятие 2.Проведение трехдневной акции для молодежи, онлайн-марафонов, флэш-мобов в социальных сетях, конкурсов с призовым фондом</t>
  </si>
  <si>
    <t xml:space="preserve">Мероприятие 4. Продолжение деятельности Службы «Национальная телефонная линия доверия для детей и молодлежи №150» </t>
  </si>
  <si>
    <t>Мероприятие 6. Создание и тиражирование справочных брошюр и инфографик на государственном и русском языках</t>
  </si>
  <si>
    <t>Мероприятие 5. Проведение 3-х дневного ТОТ для повышения уровня компетенций специалистов, работающих с данными категориями молодежи по сохранению душевного равновесия, профилактики депрессии и стрессоустойчивости</t>
  </si>
  <si>
    <t>Мероприятие 1. Проведение серии просветительных мероприятий из 15 онлайн встреч для школьников страших классов, студентов колледжей и ВУЗов</t>
  </si>
  <si>
    <t>Услуги тренера (1 тренер*200 000*15 онлайн встреч)</t>
  </si>
  <si>
    <t>Microsoft Office</t>
  </si>
  <si>
    <t>Мероприятие 9. Проведение итогового круглого стола</t>
  </si>
  <si>
    <t>Мероприятие 3. Проведение 10 прямых эфиров на странице Instagram, с публикацией на youtube-канале.</t>
  </si>
  <si>
    <t>почтовые расходы</t>
  </si>
  <si>
    <t>6) Расходные материалы, приобретение товаров, необходимых для обслуживания и содержания основных средств и другие запасы, в том числе:</t>
  </si>
  <si>
    <t>усл.</t>
  </si>
  <si>
    <t>Фотоаппарат</t>
  </si>
  <si>
    <t>Антивирус Касперский</t>
  </si>
  <si>
    <t>Шредер</t>
  </si>
  <si>
    <t>Заправка картриджа</t>
  </si>
  <si>
    <t>Колонки для компьютера</t>
  </si>
  <si>
    <t>Мероприятие 7. Разработка методического руководства методах и алгоритмах укрепления психического здоровья молодежи.</t>
  </si>
  <si>
    <t>Услуги тренера (10 эфиров*25 000 тенге)</t>
  </si>
  <si>
    <t>Услуги психолога-консультанта ночной смены (4 психолога*4 месяца*70 000 тенге)</t>
  </si>
  <si>
    <t>Услуги психолога-консультанта дневной смены (3 психолога*4 месяца*140 000 тенге)</t>
  </si>
  <si>
    <t>Услуги тренера (3 дня*250 000 тенге)</t>
  </si>
  <si>
    <t>техническое сопровождение Zoom (3 дня*100 000 тенге)</t>
  </si>
  <si>
    <t>Услуги блогеров по рекламе(4 блогера*200 000)</t>
  </si>
  <si>
    <t>Услуги по ребрендингу,ведению и наполнению материалами сайт www.telefon150.kz</t>
  </si>
  <si>
    <t>Услуги по рекламе на информационном портале</t>
  </si>
  <si>
    <t xml:space="preserve">Услуги по техническому сопровождению Zoom </t>
  </si>
  <si>
    <t>Заработная плата, в том числе:</t>
  </si>
  <si>
    <t>Услуги по изготовления инфографики  (4 на госязыке и 4 русском)</t>
  </si>
  <si>
    <t>Услуги по изготовлению анимационного видеоролика</t>
  </si>
  <si>
    <t>Беспроводная колонка</t>
  </si>
  <si>
    <t>Услуги по таргетингу рекламы (4 мес*50 000)</t>
  </si>
  <si>
    <t>Услуги по разработке справочных брошюр на государственном и русском языках (не менее 18 страниц)</t>
  </si>
  <si>
    <t xml:space="preserve">Офисные кресла </t>
  </si>
  <si>
    <t xml:space="preserve">Ноутбук </t>
  </si>
  <si>
    <t>Сотовый телефон</t>
  </si>
  <si>
    <t>Шнур для macbook</t>
  </si>
  <si>
    <t>Канцелярские расходы</t>
  </si>
  <si>
    <t>Жесткий диск</t>
  </si>
  <si>
    <t>Usb-флэшки</t>
  </si>
  <si>
    <t>Услуги перевода с русского языка на казахский, дизайна методического руководства (не менее 20 страниц)</t>
  </si>
  <si>
    <t>Услуга по разработке методического руководства  (не менее 20 страниц)</t>
  </si>
  <si>
    <t>Услуги перевода с русского языка на казахский справочных брошюр (не менее 18 страниц )</t>
  </si>
  <si>
    <t>Услуги медицинского работника (1 специалист*4 месяца*120 000 тенге)</t>
  </si>
  <si>
    <t xml:space="preserve">Смета расходов по реализации социального проекта </t>
  </si>
  <si>
    <r>
      <t xml:space="preserve">Грантополучатель: </t>
    </r>
    <r>
      <rPr>
        <sz val="12"/>
        <rFont val="Times New Roman"/>
        <family val="1"/>
        <charset val="204"/>
      </rPr>
      <t>Объединение Юридических Лиц "Союз кризисных центров"</t>
    </r>
  </si>
  <si>
    <t>С Приложением № 2 ознакомлен и согласен:</t>
  </si>
  <si>
    <t>Грантополучатель:</t>
  </si>
  <si>
    <t>Председатель правления ___________ Байсакова З.М.</t>
  </si>
  <si>
    <t>М.П.</t>
  </si>
  <si>
    <t>«СОГЛАСОВАНО»</t>
  </si>
  <si>
    <t>Грантодатель:</t>
  </si>
  <si>
    <t>грантовому финансированию</t>
  </si>
  <si>
    <r>
      <t xml:space="preserve">Сумма гранта: </t>
    </r>
    <r>
      <rPr>
        <sz val="12"/>
        <rFont val="Times New Roman"/>
        <family val="1"/>
        <charset val="204"/>
      </rPr>
      <t>17 536 000 (Семьнадцать миллионов пятьсот тридцать шесть тысяч) тенге</t>
    </r>
  </si>
  <si>
    <t xml:space="preserve">Приложение №2 к договору на предоставление гранта от                  "26" июля 2021 года №50 </t>
  </si>
  <si>
    <t>Мышь для компьютера</t>
  </si>
  <si>
    <t xml:space="preserve">Кольцевая лампа </t>
  </si>
  <si>
    <r>
      <t>Тема гранта:</t>
    </r>
    <r>
      <rPr>
        <sz val="12"/>
        <rFont val="Times New Roman"/>
        <family val="1"/>
        <charset val="204"/>
      </rPr>
      <t xml:space="preserve"> "Реализация проектов, содействующих психическому здоровью молодежи"</t>
    </r>
  </si>
  <si>
    <t>Услуги по проведению двух трехневной акции для молодежи</t>
  </si>
  <si>
    <t>Услуга по приобретению призов (не менее 5 призов)</t>
  </si>
  <si>
    <t>Услуги по проведению двух флэш-мобов с трансляцией в социальных сетях</t>
  </si>
  <si>
    <t>Услуга по приобретению призов (не менее 10 призов)</t>
  </si>
  <si>
    <t xml:space="preserve">Услуги по проведению конкурсов </t>
  </si>
  <si>
    <t xml:space="preserve">НАО «Центр поддержки гражданских инициатив» </t>
  </si>
  <si>
    <t xml:space="preserve">и.о. Председателя Правления </t>
  </si>
  <si>
    <t>______________ Б.Абенова</t>
  </si>
  <si>
    <t xml:space="preserve">Директор проектного офиса по государственному </t>
  </si>
  <si>
    <t>______________  Киикбаев Ж.</t>
  </si>
  <si>
    <t xml:space="preserve">Главный менеджер проектного офиса по государственному </t>
  </si>
  <si>
    <t>Услуги по проведению двух онлайн марафона</t>
  </si>
  <si>
    <t>______________ Аленова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</si>
</sst>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₽_-;\-* #,##0\ _₽_-;_-* &quot;-&quot;\ _₽_-;_-@_-"/>
    <numFmt numFmtId="165" formatCode="_-* #,##0.00\ _р_._-;\-* #,##0.00\ _р_._-;_-* &quot;-&quot;??\ _р_._-;_-@_-"/>
    <numFmt numFmtId="166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9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3" fontId="3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6" fillId="2" borderId="0" xfId="0" applyFont="1" applyFill="1"/>
    <xf numFmtId="3" fontId="4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3" fontId="10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9" fillId="2" borderId="1" xfId="1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/>
    </xf>
    <xf numFmtId="3" fontId="8" fillId="2" borderId="2" xfId="1" applyNumberFormat="1" applyFont="1" applyFill="1" applyBorder="1" applyAlignment="1">
      <alignment horizontal="right" vertical="center"/>
    </xf>
    <xf numFmtId="3" fontId="9" fillId="2" borderId="2" xfId="1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3" fillId="2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vertical="center"/>
    </xf>
    <xf numFmtId="166" fontId="3" fillId="0" borderId="0" xfId="3" applyNumberFormat="1" applyFont="1" applyFill="1"/>
    <xf numFmtId="0" fontId="3" fillId="0" borderId="0" xfId="0" applyFont="1" applyFill="1" applyAlignment="1">
      <alignment horizontal="center"/>
    </xf>
    <xf numFmtId="166" fontId="8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49" fontId="8" fillId="2" borderId="0" xfId="0" applyNumberFormat="1" applyFont="1" applyFill="1" applyBorder="1"/>
    <xf numFmtId="0" fontId="4" fillId="0" borderId="0" xfId="0" applyFont="1" applyAlignment="1">
      <alignment horizontal="left" vertical="center" indent="1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view="pageBreakPreview" zoomScale="60" zoomScaleNormal="85" workbookViewId="0">
      <selection activeCell="B84" sqref="B84:J84"/>
    </sheetView>
  </sheetViews>
  <sheetFormatPr defaultColWidth="8.7109375" defaultRowHeight="15" x14ac:dyDescent="0.25"/>
  <cols>
    <col min="1" max="1" width="5.85546875" style="39" customWidth="1"/>
    <col min="2" max="2" width="47.7109375" style="39" customWidth="1"/>
    <col min="3" max="3" width="11.42578125" style="39" customWidth="1"/>
    <col min="4" max="4" width="13.42578125" style="39" customWidth="1"/>
    <col min="5" max="5" width="14.42578125" style="48" customWidth="1"/>
    <col min="6" max="6" width="19.140625" style="48" customWidth="1"/>
    <col min="7" max="7" width="15.42578125" style="49" customWidth="1"/>
    <col min="8" max="8" width="14.5703125" style="49" customWidth="1"/>
    <col min="9" max="9" width="17.140625" style="48" customWidth="1"/>
    <col min="10" max="10" width="11.140625" style="1" bestFit="1" customWidth="1"/>
    <col min="11" max="11" width="18" style="1" customWidth="1"/>
    <col min="12" max="12" width="12.7109375" style="1" bestFit="1" customWidth="1"/>
    <col min="13" max="13" width="13.85546875" style="1" bestFit="1" customWidth="1"/>
    <col min="14" max="16384" width="8.7109375" style="1"/>
  </cols>
  <sheetData>
    <row r="1" spans="1:13" ht="55.5" customHeight="1" x14ac:dyDescent="0.25">
      <c r="A1" s="67"/>
      <c r="B1" s="67"/>
      <c r="C1" s="68"/>
      <c r="D1" s="68"/>
      <c r="E1" s="68"/>
      <c r="F1" s="85" t="s">
        <v>80</v>
      </c>
      <c r="G1" s="85"/>
      <c r="H1" s="85"/>
      <c r="I1" s="85"/>
    </row>
    <row r="2" spans="1:13" ht="15.75" x14ac:dyDescent="0.25">
      <c r="A2" s="67"/>
      <c r="B2" s="67"/>
      <c r="C2" s="68"/>
      <c r="D2" s="68"/>
      <c r="E2" s="68"/>
      <c r="F2" s="69"/>
      <c r="G2" s="70"/>
      <c r="H2" s="71"/>
      <c r="I2" s="69"/>
    </row>
    <row r="3" spans="1:13" ht="21" customHeight="1" x14ac:dyDescent="0.25">
      <c r="A3" s="82" t="s">
        <v>70</v>
      </c>
      <c r="B3" s="82"/>
      <c r="C3" s="82"/>
      <c r="D3" s="82"/>
      <c r="E3" s="82"/>
      <c r="F3" s="82"/>
      <c r="G3" s="82"/>
      <c r="H3" s="82"/>
      <c r="I3" s="82"/>
    </row>
    <row r="4" spans="1:13" ht="16.5" customHeight="1" x14ac:dyDescent="0.25">
      <c r="A4" s="83" t="s">
        <v>71</v>
      </c>
      <c r="B4" s="83"/>
      <c r="C4" s="83"/>
      <c r="D4" s="83"/>
      <c r="E4" s="83"/>
      <c r="F4" s="83"/>
      <c r="G4" s="83"/>
      <c r="H4" s="83"/>
      <c r="I4" s="83"/>
    </row>
    <row r="5" spans="1:13" ht="27" customHeight="1" x14ac:dyDescent="0.25">
      <c r="A5" s="84" t="s">
        <v>83</v>
      </c>
      <c r="B5" s="84"/>
      <c r="C5" s="84"/>
      <c r="D5" s="84"/>
      <c r="E5" s="84"/>
      <c r="F5" s="84"/>
      <c r="G5" s="84"/>
      <c r="H5" s="84"/>
      <c r="I5" s="72"/>
    </row>
    <row r="6" spans="1:13" ht="22.5" customHeight="1" x14ac:dyDescent="0.25">
      <c r="A6" s="84" t="s">
        <v>79</v>
      </c>
      <c r="B6" s="84"/>
      <c r="C6" s="84"/>
      <c r="D6" s="84"/>
      <c r="E6" s="84"/>
      <c r="F6" s="84"/>
      <c r="G6" s="84"/>
      <c r="H6" s="84"/>
      <c r="I6" s="84"/>
    </row>
    <row r="7" spans="1:13" ht="30.95" customHeight="1" x14ac:dyDescent="0.25">
      <c r="A7" s="89" t="s">
        <v>0</v>
      </c>
      <c r="B7" s="89" t="s">
        <v>1</v>
      </c>
      <c r="C7" s="89" t="s">
        <v>2</v>
      </c>
      <c r="D7" s="89" t="s">
        <v>3</v>
      </c>
      <c r="E7" s="88" t="s">
        <v>4</v>
      </c>
      <c r="F7" s="88" t="s">
        <v>5</v>
      </c>
      <c r="G7" s="88" t="s">
        <v>6</v>
      </c>
      <c r="H7" s="88"/>
      <c r="I7" s="88"/>
    </row>
    <row r="8" spans="1:13" ht="63" x14ac:dyDescent="0.25">
      <c r="A8" s="89"/>
      <c r="B8" s="89"/>
      <c r="C8" s="89"/>
      <c r="D8" s="89"/>
      <c r="E8" s="88"/>
      <c r="F8" s="88"/>
      <c r="G8" s="50" t="s">
        <v>7</v>
      </c>
      <c r="H8" s="50" t="s">
        <v>8</v>
      </c>
      <c r="I8" s="50" t="s">
        <v>9</v>
      </c>
    </row>
    <row r="9" spans="1:13" ht="15.75" x14ac:dyDescent="0.25">
      <c r="A9" s="25">
        <v>1</v>
      </c>
      <c r="B9" s="26" t="s">
        <v>10</v>
      </c>
      <c r="C9" s="27"/>
      <c r="D9" s="11"/>
      <c r="E9" s="40"/>
      <c r="F9" s="40">
        <f>F10+F14+F15+F17+F18+F20+F21</f>
        <v>3685300</v>
      </c>
      <c r="G9" s="40"/>
      <c r="H9" s="40"/>
      <c r="I9" s="40">
        <f>I10+I14+I15+I17+I18+I21+I20</f>
        <v>3685300</v>
      </c>
      <c r="M9" s="2"/>
    </row>
    <row r="10" spans="1:13" ht="15.75" x14ac:dyDescent="0.25">
      <c r="A10" s="16"/>
      <c r="B10" s="27" t="s">
        <v>53</v>
      </c>
      <c r="C10" s="28"/>
      <c r="D10" s="28"/>
      <c r="E10" s="40"/>
      <c r="F10" s="40">
        <f>SUM(F11:F13)</f>
        <v>2520000</v>
      </c>
      <c r="G10" s="40"/>
      <c r="H10" s="40"/>
      <c r="I10" s="40">
        <f>SUM(I11:I13)</f>
        <v>2520000</v>
      </c>
    </row>
    <row r="11" spans="1:13" ht="17.25" customHeight="1" x14ac:dyDescent="0.25">
      <c r="A11" s="16"/>
      <c r="B11" s="16" t="s">
        <v>11</v>
      </c>
      <c r="C11" s="18" t="s">
        <v>14</v>
      </c>
      <c r="D11" s="18">
        <v>4</v>
      </c>
      <c r="E11" s="41">
        <v>250000</v>
      </c>
      <c r="F11" s="41">
        <f>D11*E11</f>
        <v>1000000</v>
      </c>
      <c r="G11" s="41"/>
      <c r="H11" s="41"/>
      <c r="I11" s="41">
        <f>F11</f>
        <v>1000000</v>
      </c>
    </row>
    <row r="12" spans="1:13" ht="17.25" customHeight="1" x14ac:dyDescent="0.25">
      <c r="A12" s="16"/>
      <c r="B12" s="16" t="s">
        <v>12</v>
      </c>
      <c r="C12" s="18" t="s">
        <v>14</v>
      </c>
      <c r="D12" s="18">
        <v>4</v>
      </c>
      <c r="E12" s="41">
        <v>200000</v>
      </c>
      <c r="F12" s="41">
        <f>D12*E12</f>
        <v>800000</v>
      </c>
      <c r="G12" s="41"/>
      <c r="H12" s="41"/>
      <c r="I12" s="41">
        <f>F12</f>
        <v>800000</v>
      </c>
    </row>
    <row r="13" spans="1:13" ht="15.75" x14ac:dyDescent="0.25">
      <c r="A13" s="16"/>
      <c r="B13" s="16" t="s">
        <v>24</v>
      </c>
      <c r="C13" s="18" t="s">
        <v>14</v>
      </c>
      <c r="D13" s="18">
        <v>4</v>
      </c>
      <c r="E13" s="41">
        <v>180000</v>
      </c>
      <c r="F13" s="41">
        <f>D13*E13</f>
        <v>720000</v>
      </c>
      <c r="G13" s="41"/>
      <c r="H13" s="41"/>
      <c r="I13" s="41">
        <f>F13</f>
        <v>720000</v>
      </c>
    </row>
    <row r="14" spans="1:13" ht="31.5" x14ac:dyDescent="0.25">
      <c r="A14" s="16"/>
      <c r="B14" s="26" t="s">
        <v>13</v>
      </c>
      <c r="C14" s="18" t="s">
        <v>14</v>
      </c>
      <c r="D14" s="18">
        <v>4</v>
      </c>
      <c r="E14" s="40">
        <v>52668</v>
      </c>
      <c r="F14" s="40">
        <f>D14*E14</f>
        <v>210672</v>
      </c>
      <c r="G14" s="41"/>
      <c r="H14" s="41"/>
      <c r="I14" s="40">
        <f>F14</f>
        <v>210672</v>
      </c>
    </row>
    <row r="15" spans="1:13" ht="33.75" customHeight="1" x14ac:dyDescent="0.25">
      <c r="A15" s="86"/>
      <c r="B15" s="87" t="s">
        <v>15</v>
      </c>
      <c r="C15" s="18" t="s">
        <v>14</v>
      </c>
      <c r="D15" s="18">
        <v>4</v>
      </c>
      <c r="E15" s="40">
        <v>12600</v>
      </c>
      <c r="F15" s="40">
        <f>D15*E15</f>
        <v>50400</v>
      </c>
      <c r="G15" s="90"/>
      <c r="H15" s="90"/>
      <c r="I15" s="40">
        <f>I10*2%</f>
        <v>50400</v>
      </c>
    </row>
    <row r="16" spans="1:13" ht="15.75" hidden="1" customHeight="1" x14ac:dyDescent="0.25">
      <c r="A16" s="86"/>
      <c r="B16" s="87"/>
      <c r="C16" s="18" t="s">
        <v>14</v>
      </c>
      <c r="D16" s="18"/>
      <c r="E16" s="40"/>
      <c r="F16" s="40"/>
      <c r="G16" s="91"/>
      <c r="H16" s="91">
        <f t="shared" ref="H16" si="0">F16*G16</f>
        <v>0</v>
      </c>
      <c r="I16" s="40"/>
    </row>
    <row r="17" spans="1:9" ht="22.5" customHeight="1" x14ac:dyDescent="0.25">
      <c r="A17" s="16"/>
      <c r="B17" s="26" t="s">
        <v>16</v>
      </c>
      <c r="C17" s="18" t="s">
        <v>14</v>
      </c>
      <c r="D17" s="24">
        <v>1</v>
      </c>
      <c r="E17" s="40">
        <v>100000</v>
      </c>
      <c r="F17" s="40">
        <f>D17*E17</f>
        <v>100000</v>
      </c>
      <c r="G17" s="41"/>
      <c r="H17" s="41"/>
      <c r="I17" s="40">
        <f>F17</f>
        <v>100000</v>
      </c>
    </row>
    <row r="18" spans="1:9" ht="42" customHeight="1" x14ac:dyDescent="0.25">
      <c r="A18" s="16"/>
      <c r="B18" s="26" t="s">
        <v>19</v>
      </c>
      <c r="C18" s="11"/>
      <c r="D18" s="24"/>
      <c r="E18" s="40">
        <f>E19</f>
        <v>80000</v>
      </c>
      <c r="F18" s="40">
        <f>F19</f>
        <v>320000</v>
      </c>
      <c r="G18" s="41"/>
      <c r="H18" s="41"/>
      <c r="I18" s="40">
        <f>I19</f>
        <v>320000</v>
      </c>
    </row>
    <row r="19" spans="1:9" ht="31.5" x14ac:dyDescent="0.25">
      <c r="A19" s="16"/>
      <c r="B19" s="3" t="s">
        <v>23</v>
      </c>
      <c r="C19" s="19" t="s">
        <v>14</v>
      </c>
      <c r="D19" s="24">
        <v>4</v>
      </c>
      <c r="E19" s="41">
        <v>80000</v>
      </c>
      <c r="F19" s="41">
        <f>D19*E19</f>
        <v>320000</v>
      </c>
      <c r="G19" s="41"/>
      <c r="H19" s="41"/>
      <c r="I19" s="41">
        <f>F19</f>
        <v>320000</v>
      </c>
    </row>
    <row r="20" spans="1:9" ht="21.75" customHeight="1" x14ac:dyDescent="0.25">
      <c r="A20" s="29"/>
      <c r="B20" s="30" t="s">
        <v>35</v>
      </c>
      <c r="C20" s="18" t="s">
        <v>37</v>
      </c>
      <c r="D20" s="31">
        <v>1</v>
      </c>
      <c r="E20" s="42">
        <v>69224</v>
      </c>
      <c r="F20" s="40">
        <f>D20*E20</f>
        <v>69224</v>
      </c>
      <c r="G20" s="42"/>
      <c r="H20" s="40"/>
      <c r="I20" s="40">
        <f t="shared" ref="I20" si="1">F20</f>
        <v>69224</v>
      </c>
    </row>
    <row r="21" spans="1:9" ht="63" x14ac:dyDescent="0.25">
      <c r="A21" s="29"/>
      <c r="B21" s="46" t="s">
        <v>36</v>
      </c>
      <c r="C21" s="18"/>
      <c r="D21" s="31"/>
      <c r="E21" s="42"/>
      <c r="F21" s="40">
        <f>SUM(F22:F30)</f>
        <v>415004</v>
      </c>
      <c r="G21" s="42"/>
      <c r="H21" s="40"/>
      <c r="I21" s="40">
        <f>SUM(I22:I30)</f>
        <v>415004</v>
      </c>
    </row>
    <row r="22" spans="1:9" s="65" customFormat="1" ht="15.75" x14ac:dyDescent="0.25">
      <c r="A22" s="61"/>
      <c r="B22" s="61" t="s">
        <v>63</v>
      </c>
      <c r="C22" s="62" t="s">
        <v>14</v>
      </c>
      <c r="D22" s="63">
        <v>4</v>
      </c>
      <c r="E22" s="64">
        <v>8751</v>
      </c>
      <c r="F22" s="64">
        <f t="shared" ref="F22" si="2">D22*E22</f>
        <v>35004</v>
      </c>
      <c r="G22" s="64"/>
      <c r="H22" s="64"/>
      <c r="I22" s="64">
        <f>F22</f>
        <v>35004</v>
      </c>
    </row>
    <row r="23" spans="1:9" ht="15.75" x14ac:dyDescent="0.25">
      <c r="A23" s="16"/>
      <c r="B23" s="17" t="s">
        <v>41</v>
      </c>
      <c r="C23" s="18" t="s">
        <v>37</v>
      </c>
      <c r="D23" s="24">
        <v>1</v>
      </c>
      <c r="E23" s="41">
        <v>120000</v>
      </c>
      <c r="F23" s="41">
        <f>D23*E23</f>
        <v>120000</v>
      </c>
      <c r="G23" s="41"/>
      <c r="H23" s="41"/>
      <c r="I23" s="41">
        <f>F23</f>
        <v>120000</v>
      </c>
    </row>
    <row r="24" spans="1:9" ht="15.75" x14ac:dyDescent="0.25">
      <c r="A24" s="18"/>
      <c r="B24" s="17" t="s">
        <v>81</v>
      </c>
      <c r="C24" s="18" t="s">
        <v>20</v>
      </c>
      <c r="D24" s="18">
        <v>5</v>
      </c>
      <c r="E24" s="41">
        <v>5000</v>
      </c>
      <c r="F24" s="41">
        <f>E24*D24</f>
        <v>25000</v>
      </c>
      <c r="G24" s="41"/>
      <c r="H24" s="41"/>
      <c r="I24" s="44">
        <f>F24</f>
        <v>25000</v>
      </c>
    </row>
    <row r="25" spans="1:9" ht="15.75" x14ac:dyDescent="0.25">
      <c r="A25" s="18"/>
      <c r="B25" s="17" t="s">
        <v>42</v>
      </c>
      <c r="C25" s="18" t="s">
        <v>20</v>
      </c>
      <c r="D25" s="18">
        <v>2</v>
      </c>
      <c r="E25" s="41">
        <v>20000</v>
      </c>
      <c r="F25" s="41">
        <f t="shared" ref="F25:F30" si="3">E25*D25</f>
        <v>40000</v>
      </c>
      <c r="G25" s="41"/>
      <c r="H25" s="41"/>
      <c r="I25" s="44">
        <f t="shared" ref="I25:I30" si="4">F25</f>
        <v>40000</v>
      </c>
    </row>
    <row r="26" spans="1:9" ht="15.75" x14ac:dyDescent="0.25">
      <c r="A26" s="18"/>
      <c r="B26" s="17" t="s">
        <v>56</v>
      </c>
      <c r="C26" s="18" t="s">
        <v>20</v>
      </c>
      <c r="D26" s="18">
        <v>2</v>
      </c>
      <c r="E26" s="41">
        <v>15000</v>
      </c>
      <c r="F26" s="41">
        <f t="shared" si="3"/>
        <v>30000</v>
      </c>
      <c r="G26" s="41"/>
      <c r="H26" s="41"/>
      <c r="I26" s="44">
        <f t="shared" si="4"/>
        <v>30000</v>
      </c>
    </row>
    <row r="27" spans="1:9" ht="15.75" x14ac:dyDescent="0.25">
      <c r="A27" s="18"/>
      <c r="B27" s="17" t="s">
        <v>62</v>
      </c>
      <c r="C27" s="18" t="s">
        <v>20</v>
      </c>
      <c r="D27" s="18">
        <v>1</v>
      </c>
      <c r="E27" s="41">
        <v>60000</v>
      </c>
      <c r="F27" s="41">
        <f t="shared" si="3"/>
        <v>60000</v>
      </c>
      <c r="G27" s="41"/>
      <c r="H27" s="41"/>
      <c r="I27" s="44">
        <f t="shared" si="4"/>
        <v>60000</v>
      </c>
    </row>
    <row r="28" spans="1:9" ht="15.75" x14ac:dyDescent="0.25">
      <c r="A28" s="18"/>
      <c r="B28" s="17" t="s">
        <v>64</v>
      </c>
      <c r="C28" s="18" t="s">
        <v>20</v>
      </c>
      <c r="D28" s="18">
        <v>2</v>
      </c>
      <c r="E28" s="41">
        <v>25000</v>
      </c>
      <c r="F28" s="41">
        <f t="shared" si="3"/>
        <v>50000</v>
      </c>
      <c r="G28" s="41"/>
      <c r="H28" s="41"/>
      <c r="I28" s="44">
        <f t="shared" si="4"/>
        <v>50000</v>
      </c>
    </row>
    <row r="29" spans="1:9" ht="15.75" x14ac:dyDescent="0.25">
      <c r="A29" s="18"/>
      <c r="B29" s="17" t="s">
        <v>82</v>
      </c>
      <c r="C29" s="18" t="s">
        <v>20</v>
      </c>
      <c r="D29" s="18">
        <v>1</v>
      </c>
      <c r="E29" s="41">
        <v>30000</v>
      </c>
      <c r="F29" s="41">
        <f t="shared" si="3"/>
        <v>30000</v>
      </c>
      <c r="G29" s="41"/>
      <c r="H29" s="41"/>
      <c r="I29" s="44">
        <f t="shared" si="4"/>
        <v>30000</v>
      </c>
    </row>
    <row r="30" spans="1:9" ht="15.75" x14ac:dyDescent="0.25">
      <c r="A30" s="18"/>
      <c r="B30" s="17" t="s">
        <v>65</v>
      </c>
      <c r="C30" s="18" t="s">
        <v>20</v>
      </c>
      <c r="D30" s="18">
        <v>5</v>
      </c>
      <c r="E30" s="41">
        <v>5000</v>
      </c>
      <c r="F30" s="41">
        <f t="shared" si="3"/>
        <v>25000</v>
      </c>
      <c r="G30" s="41"/>
      <c r="H30" s="41"/>
      <c r="I30" s="44">
        <f t="shared" si="4"/>
        <v>25000</v>
      </c>
    </row>
    <row r="31" spans="1:9" s="15" customFormat="1" ht="15.75" x14ac:dyDescent="0.25">
      <c r="A31" s="25">
        <v>2</v>
      </c>
      <c r="B31" s="45" t="s">
        <v>17</v>
      </c>
      <c r="C31" s="28"/>
      <c r="D31" s="32"/>
      <c r="E31" s="42"/>
      <c r="F31" s="42">
        <f>SUM(F32:F38)</f>
        <v>1370700</v>
      </c>
      <c r="G31" s="51"/>
      <c r="H31" s="43"/>
      <c r="I31" s="43">
        <f>F31-H31</f>
        <v>1370700</v>
      </c>
    </row>
    <row r="32" spans="1:9" ht="15.75" x14ac:dyDescent="0.25">
      <c r="A32" s="18"/>
      <c r="B32" s="17" t="s">
        <v>40</v>
      </c>
      <c r="C32" s="18" t="s">
        <v>20</v>
      </c>
      <c r="D32" s="18">
        <v>2</v>
      </c>
      <c r="E32" s="41">
        <v>40000</v>
      </c>
      <c r="F32" s="41">
        <f>E32*D32</f>
        <v>80000</v>
      </c>
      <c r="G32" s="41"/>
      <c r="H32" s="41"/>
      <c r="I32" s="44">
        <f>F32</f>
        <v>80000</v>
      </c>
    </row>
    <row r="33" spans="1:12" ht="15.75" x14ac:dyDescent="0.25">
      <c r="A33" s="18"/>
      <c r="B33" s="17" t="s">
        <v>39</v>
      </c>
      <c r="C33" s="18" t="s">
        <v>20</v>
      </c>
      <c r="D33" s="18">
        <v>3</v>
      </c>
      <c r="E33" s="41">
        <v>10000</v>
      </c>
      <c r="F33" s="41">
        <f t="shared" ref="F33:F38" si="5">E33*D33</f>
        <v>30000</v>
      </c>
      <c r="G33" s="41"/>
      <c r="H33" s="41"/>
      <c r="I33" s="44">
        <f t="shared" ref="I33:I38" si="6">F33</f>
        <v>30000</v>
      </c>
    </row>
    <row r="34" spans="1:12" ht="15.75" x14ac:dyDescent="0.25">
      <c r="A34" s="18"/>
      <c r="B34" s="17" t="s">
        <v>32</v>
      </c>
      <c r="C34" s="18" t="s">
        <v>20</v>
      </c>
      <c r="D34" s="18">
        <v>3</v>
      </c>
      <c r="E34" s="41">
        <v>140000</v>
      </c>
      <c r="F34" s="41">
        <f t="shared" si="5"/>
        <v>420000</v>
      </c>
      <c r="G34" s="41"/>
      <c r="H34" s="41"/>
      <c r="I34" s="44">
        <f t="shared" si="6"/>
        <v>420000</v>
      </c>
    </row>
    <row r="35" spans="1:12" ht="15.75" x14ac:dyDescent="0.25">
      <c r="A35" s="18"/>
      <c r="B35" s="17" t="s">
        <v>38</v>
      </c>
      <c r="C35" s="18" t="s">
        <v>20</v>
      </c>
      <c r="D35" s="18">
        <v>1</v>
      </c>
      <c r="E35" s="41">
        <v>200000</v>
      </c>
      <c r="F35" s="41">
        <f t="shared" si="5"/>
        <v>200000</v>
      </c>
      <c r="G35" s="41"/>
      <c r="H35" s="41"/>
      <c r="I35" s="44">
        <f t="shared" si="6"/>
        <v>200000</v>
      </c>
    </row>
    <row r="36" spans="1:12" ht="15.75" x14ac:dyDescent="0.25">
      <c r="A36" s="18"/>
      <c r="B36" s="17" t="s">
        <v>60</v>
      </c>
      <c r="C36" s="18" t="s">
        <v>20</v>
      </c>
      <c r="D36" s="18">
        <v>1</v>
      </c>
      <c r="E36" s="41">
        <v>291700</v>
      </c>
      <c r="F36" s="41">
        <f t="shared" si="5"/>
        <v>291700</v>
      </c>
      <c r="G36" s="41"/>
      <c r="H36" s="41"/>
      <c r="I36" s="44">
        <f t="shared" si="6"/>
        <v>291700</v>
      </c>
    </row>
    <row r="37" spans="1:12" ht="15.75" x14ac:dyDescent="0.25">
      <c r="A37" s="18"/>
      <c r="B37" s="17" t="s">
        <v>61</v>
      </c>
      <c r="C37" s="18" t="s">
        <v>20</v>
      </c>
      <c r="D37" s="18">
        <v>1</v>
      </c>
      <c r="E37" s="41">
        <v>117000</v>
      </c>
      <c r="F37" s="41">
        <f t="shared" si="5"/>
        <v>117000</v>
      </c>
      <c r="G37" s="41"/>
      <c r="H37" s="41"/>
      <c r="I37" s="44">
        <f t="shared" si="6"/>
        <v>117000</v>
      </c>
    </row>
    <row r="38" spans="1:12" ht="15.75" x14ac:dyDescent="0.25">
      <c r="A38" s="18"/>
      <c r="B38" s="17" t="s">
        <v>59</v>
      </c>
      <c r="C38" s="18" t="s">
        <v>20</v>
      </c>
      <c r="D38" s="18">
        <v>4</v>
      </c>
      <c r="E38" s="41">
        <v>58000</v>
      </c>
      <c r="F38" s="41">
        <f t="shared" si="5"/>
        <v>232000</v>
      </c>
      <c r="G38" s="41"/>
      <c r="H38" s="41"/>
      <c r="I38" s="44">
        <f t="shared" si="6"/>
        <v>232000</v>
      </c>
    </row>
    <row r="39" spans="1:12" ht="15.75" x14ac:dyDescent="0.25">
      <c r="A39" s="33">
        <v>3</v>
      </c>
      <c r="B39" s="26" t="s">
        <v>18</v>
      </c>
      <c r="C39" s="16"/>
      <c r="D39" s="16"/>
      <c r="E39" s="43"/>
      <c r="F39" s="43">
        <f>F40+F42+F51+F53+F57+F61+F69+F66+F74</f>
        <v>12480000</v>
      </c>
      <c r="G39" s="43"/>
      <c r="H39" s="43"/>
      <c r="I39" s="43">
        <f>SUM(I40,I42,I51,I53,I57,I61+I69+I66+I74)</f>
        <v>12480000</v>
      </c>
    </row>
    <row r="40" spans="1:12" ht="63" x14ac:dyDescent="0.25">
      <c r="A40" s="34"/>
      <c r="B40" s="35" t="s">
        <v>30</v>
      </c>
      <c r="C40" s="34"/>
      <c r="D40" s="34"/>
      <c r="E40" s="52"/>
      <c r="F40" s="52">
        <f>F41</f>
        <v>3000000</v>
      </c>
      <c r="G40" s="52"/>
      <c r="H40" s="52"/>
      <c r="I40" s="52">
        <f>I41</f>
        <v>3000000</v>
      </c>
      <c r="L40" s="14"/>
    </row>
    <row r="41" spans="1:12" ht="31.5" x14ac:dyDescent="0.25">
      <c r="A41" s="7"/>
      <c r="B41" s="3" t="s">
        <v>31</v>
      </c>
      <c r="C41" s="6" t="s">
        <v>37</v>
      </c>
      <c r="D41" s="8">
        <v>1</v>
      </c>
      <c r="E41" s="41">
        <v>3000000</v>
      </c>
      <c r="F41" s="41">
        <f>D41*E41</f>
        <v>3000000</v>
      </c>
      <c r="G41" s="41"/>
      <c r="H41" s="41"/>
      <c r="I41" s="41">
        <f>F41</f>
        <v>3000000</v>
      </c>
    </row>
    <row r="42" spans="1:12" ht="63" x14ac:dyDescent="0.25">
      <c r="A42" s="9"/>
      <c r="B42" s="35" t="s">
        <v>26</v>
      </c>
      <c r="C42" s="6"/>
      <c r="D42" s="20"/>
      <c r="E42" s="53"/>
      <c r="F42" s="53">
        <f>SUM(F43:F50)</f>
        <v>1500000</v>
      </c>
      <c r="G42" s="53"/>
      <c r="H42" s="53"/>
      <c r="I42" s="53">
        <f>SUM(I43:I50)</f>
        <v>1500000</v>
      </c>
    </row>
    <row r="43" spans="1:12" ht="43.5" customHeight="1" x14ac:dyDescent="0.25">
      <c r="A43" s="9"/>
      <c r="B43" s="3" t="s">
        <v>84</v>
      </c>
      <c r="C43" s="6" t="s">
        <v>37</v>
      </c>
      <c r="D43" s="20">
        <v>1</v>
      </c>
      <c r="E43" s="54">
        <v>50000</v>
      </c>
      <c r="F43" s="41">
        <f>E43*D43</f>
        <v>50000</v>
      </c>
      <c r="G43" s="55"/>
      <c r="H43" s="55"/>
      <c r="I43" s="54">
        <f>F43</f>
        <v>50000</v>
      </c>
    </row>
    <row r="44" spans="1:12" ht="37.5" customHeight="1" x14ac:dyDescent="0.25">
      <c r="A44" s="9"/>
      <c r="B44" s="3" t="s">
        <v>85</v>
      </c>
      <c r="C44" s="6" t="s">
        <v>37</v>
      </c>
      <c r="D44" s="20">
        <v>1</v>
      </c>
      <c r="E44" s="54">
        <v>150000</v>
      </c>
      <c r="F44" s="41">
        <f>E44*D44</f>
        <v>150000</v>
      </c>
      <c r="G44" s="55"/>
      <c r="H44" s="55"/>
      <c r="I44" s="54">
        <f>F44</f>
        <v>150000</v>
      </c>
    </row>
    <row r="45" spans="1:12" ht="39.75" customHeight="1" x14ac:dyDescent="0.25">
      <c r="A45" s="9"/>
      <c r="B45" s="3" t="s">
        <v>95</v>
      </c>
      <c r="C45" s="6" t="s">
        <v>37</v>
      </c>
      <c r="D45" s="20">
        <v>1</v>
      </c>
      <c r="E45" s="54">
        <v>100000</v>
      </c>
      <c r="F45" s="41">
        <f t="shared" ref="F45:F50" si="7">E45*D45</f>
        <v>100000</v>
      </c>
      <c r="G45" s="55"/>
      <c r="H45" s="55"/>
      <c r="I45" s="54">
        <f t="shared" ref="I45:I50" si="8">F45</f>
        <v>100000</v>
      </c>
    </row>
    <row r="46" spans="1:12" ht="34.5" customHeight="1" x14ac:dyDescent="0.25">
      <c r="A46" s="9"/>
      <c r="B46" s="3" t="s">
        <v>85</v>
      </c>
      <c r="C46" s="6" t="s">
        <v>37</v>
      </c>
      <c r="D46" s="20">
        <v>1</v>
      </c>
      <c r="E46" s="54">
        <v>300000</v>
      </c>
      <c r="F46" s="41">
        <f t="shared" si="7"/>
        <v>300000</v>
      </c>
      <c r="G46" s="55"/>
      <c r="H46" s="55"/>
      <c r="I46" s="54">
        <f t="shared" si="8"/>
        <v>300000</v>
      </c>
    </row>
    <row r="47" spans="1:12" ht="36" customHeight="1" x14ac:dyDescent="0.25">
      <c r="A47" s="9"/>
      <c r="B47" s="3" t="s">
        <v>86</v>
      </c>
      <c r="C47" s="6" t="s">
        <v>37</v>
      </c>
      <c r="D47" s="20">
        <v>1</v>
      </c>
      <c r="E47" s="54">
        <v>150000</v>
      </c>
      <c r="F47" s="41">
        <f t="shared" si="7"/>
        <v>150000</v>
      </c>
      <c r="G47" s="55"/>
      <c r="H47" s="55"/>
      <c r="I47" s="54">
        <f t="shared" si="8"/>
        <v>150000</v>
      </c>
    </row>
    <row r="48" spans="1:12" ht="35.25" customHeight="1" x14ac:dyDescent="0.25">
      <c r="A48" s="9"/>
      <c r="B48" s="3" t="s">
        <v>87</v>
      </c>
      <c r="C48" s="6" t="s">
        <v>37</v>
      </c>
      <c r="D48" s="20">
        <v>1</v>
      </c>
      <c r="E48" s="54">
        <v>150000</v>
      </c>
      <c r="F48" s="41">
        <f t="shared" si="7"/>
        <v>150000</v>
      </c>
      <c r="G48" s="55"/>
      <c r="H48" s="55"/>
      <c r="I48" s="54">
        <f t="shared" si="8"/>
        <v>150000</v>
      </c>
    </row>
    <row r="49" spans="1:12" ht="15.75" x14ac:dyDescent="0.25">
      <c r="A49" s="9"/>
      <c r="B49" s="3" t="s">
        <v>88</v>
      </c>
      <c r="C49" s="6" t="s">
        <v>37</v>
      </c>
      <c r="D49" s="20">
        <v>1</v>
      </c>
      <c r="E49" s="54">
        <v>200000</v>
      </c>
      <c r="F49" s="41">
        <f t="shared" si="7"/>
        <v>200000</v>
      </c>
      <c r="G49" s="55"/>
      <c r="H49" s="55"/>
      <c r="I49" s="54">
        <f t="shared" si="8"/>
        <v>200000</v>
      </c>
    </row>
    <row r="50" spans="1:12" ht="31.5" x14ac:dyDescent="0.25">
      <c r="A50" s="75"/>
      <c r="B50" s="3" t="s">
        <v>87</v>
      </c>
      <c r="C50" s="6" t="s">
        <v>37</v>
      </c>
      <c r="D50" s="20">
        <v>1</v>
      </c>
      <c r="E50" s="54">
        <v>400000</v>
      </c>
      <c r="F50" s="41">
        <f t="shared" si="7"/>
        <v>400000</v>
      </c>
      <c r="G50" s="55"/>
      <c r="H50" s="55"/>
      <c r="I50" s="54">
        <f t="shared" si="8"/>
        <v>400000</v>
      </c>
    </row>
    <row r="51" spans="1:12" ht="47.25" x14ac:dyDescent="0.25">
      <c r="A51" s="36"/>
      <c r="B51" s="35" t="s">
        <v>34</v>
      </c>
      <c r="C51" s="4"/>
      <c r="D51" s="20"/>
      <c r="E51" s="53"/>
      <c r="F51" s="53">
        <f>F52</f>
        <v>250000</v>
      </c>
      <c r="G51" s="55"/>
      <c r="H51" s="55"/>
      <c r="I51" s="53">
        <f t="shared" ref="I51" si="9">F51</f>
        <v>250000</v>
      </c>
    </row>
    <row r="52" spans="1:12" ht="24.75" customHeight="1" x14ac:dyDescent="0.25">
      <c r="A52" s="9"/>
      <c r="B52" s="11" t="s">
        <v>44</v>
      </c>
      <c r="C52" s="6" t="s">
        <v>37</v>
      </c>
      <c r="D52" s="5">
        <v>1</v>
      </c>
      <c r="E52" s="54">
        <v>250000</v>
      </c>
      <c r="F52" s="54">
        <f>D52*E52</f>
        <v>250000</v>
      </c>
      <c r="G52" s="54"/>
      <c r="H52" s="54"/>
      <c r="I52" s="54">
        <f>F52</f>
        <v>250000</v>
      </c>
    </row>
    <row r="53" spans="1:12" ht="63" x14ac:dyDescent="0.25">
      <c r="A53" s="36"/>
      <c r="B53" s="35" t="s">
        <v>27</v>
      </c>
      <c r="C53" s="12"/>
      <c r="D53" s="13"/>
      <c r="E53" s="56"/>
      <c r="F53" s="56">
        <f>SUM(F54:F56)</f>
        <v>3200000</v>
      </c>
      <c r="G53" s="56"/>
      <c r="H53" s="56"/>
      <c r="I53" s="56">
        <f>SUM(I54:I56)</f>
        <v>3200000</v>
      </c>
    </row>
    <row r="54" spans="1:12" ht="31.5" x14ac:dyDescent="0.25">
      <c r="A54" s="21"/>
      <c r="B54" s="3" t="s">
        <v>46</v>
      </c>
      <c r="C54" s="12" t="s">
        <v>37</v>
      </c>
      <c r="D54" s="13">
        <v>1</v>
      </c>
      <c r="E54" s="57">
        <v>1680000</v>
      </c>
      <c r="F54" s="57">
        <f>E54*D54</f>
        <v>1680000</v>
      </c>
      <c r="G54" s="58"/>
      <c r="H54" s="58"/>
      <c r="I54" s="57">
        <f>F54</f>
        <v>1680000</v>
      </c>
    </row>
    <row r="55" spans="1:12" ht="31.5" x14ac:dyDescent="0.25">
      <c r="A55" s="21"/>
      <c r="B55" s="3" t="s">
        <v>45</v>
      </c>
      <c r="C55" s="12" t="s">
        <v>37</v>
      </c>
      <c r="D55" s="13">
        <v>1</v>
      </c>
      <c r="E55" s="57">
        <v>1120000</v>
      </c>
      <c r="F55" s="57">
        <f t="shared" ref="F55:F56" si="10">E55*D55</f>
        <v>1120000</v>
      </c>
      <c r="G55" s="58"/>
      <c r="H55" s="58"/>
      <c r="I55" s="57">
        <f t="shared" ref="I55:I56" si="11">F55</f>
        <v>1120000</v>
      </c>
    </row>
    <row r="56" spans="1:12" ht="31.5" x14ac:dyDescent="0.25">
      <c r="A56" s="21"/>
      <c r="B56" s="3" t="s">
        <v>69</v>
      </c>
      <c r="C56" s="12" t="s">
        <v>37</v>
      </c>
      <c r="D56" s="13">
        <v>1</v>
      </c>
      <c r="E56" s="57">
        <v>400000</v>
      </c>
      <c r="F56" s="57">
        <f t="shared" si="10"/>
        <v>400000</v>
      </c>
      <c r="G56" s="58"/>
      <c r="H56" s="58"/>
      <c r="I56" s="57">
        <f t="shared" si="11"/>
        <v>400000</v>
      </c>
    </row>
    <row r="57" spans="1:12" ht="94.5" x14ac:dyDescent="0.25">
      <c r="A57" s="36"/>
      <c r="B57" s="35" t="s">
        <v>29</v>
      </c>
      <c r="C57" s="12"/>
      <c r="D57" s="13"/>
      <c r="E57" s="56"/>
      <c r="F57" s="56">
        <f>F58</f>
        <v>1050000</v>
      </c>
      <c r="G57" s="56"/>
      <c r="H57" s="56"/>
      <c r="I57" s="56">
        <f>I58</f>
        <v>1050000</v>
      </c>
    </row>
    <row r="58" spans="1:12" ht="47.25" x14ac:dyDescent="0.25">
      <c r="A58" s="9"/>
      <c r="B58" s="10" t="s">
        <v>21</v>
      </c>
      <c r="C58" s="6"/>
      <c r="D58" s="5"/>
      <c r="E58" s="53"/>
      <c r="F58" s="53">
        <f>SUM(F59:F60)</f>
        <v>1050000</v>
      </c>
      <c r="G58" s="53"/>
      <c r="H58" s="53"/>
      <c r="I58" s="53">
        <f>I59+I60</f>
        <v>1050000</v>
      </c>
    </row>
    <row r="59" spans="1:12" ht="15.75" x14ac:dyDescent="0.25">
      <c r="A59" s="9"/>
      <c r="B59" s="3" t="s">
        <v>47</v>
      </c>
      <c r="C59" s="6" t="s">
        <v>37</v>
      </c>
      <c r="D59" s="13">
        <v>1</v>
      </c>
      <c r="E59" s="57">
        <v>750000</v>
      </c>
      <c r="F59" s="57">
        <f>E59*D59</f>
        <v>750000</v>
      </c>
      <c r="G59" s="59"/>
      <c r="H59" s="59"/>
      <c r="I59" s="57">
        <f>F59</f>
        <v>750000</v>
      </c>
    </row>
    <row r="60" spans="1:12" ht="31.5" x14ac:dyDescent="0.25">
      <c r="A60" s="21"/>
      <c r="B60" s="3" t="s">
        <v>48</v>
      </c>
      <c r="C60" s="6" t="s">
        <v>37</v>
      </c>
      <c r="D60" s="37">
        <v>3</v>
      </c>
      <c r="E60" s="57">
        <v>100000</v>
      </c>
      <c r="F60" s="57">
        <f>E60*D60</f>
        <v>300000</v>
      </c>
      <c r="G60" s="57"/>
      <c r="H60" s="57"/>
      <c r="I60" s="57">
        <f>F60</f>
        <v>300000</v>
      </c>
      <c r="L60" s="14"/>
    </row>
    <row r="61" spans="1:12" ht="67.5" customHeight="1" x14ac:dyDescent="0.25">
      <c r="A61" s="36"/>
      <c r="B61" s="35" t="s">
        <v>28</v>
      </c>
      <c r="C61" s="6"/>
      <c r="D61" s="13"/>
      <c r="E61" s="56"/>
      <c r="F61" s="56">
        <f>SUM(F62:F65)</f>
        <v>1080000</v>
      </c>
      <c r="G61" s="56"/>
      <c r="H61" s="56"/>
      <c r="I61" s="56">
        <f>SUM(I62:I65)</f>
        <v>1080000</v>
      </c>
    </row>
    <row r="62" spans="1:12" ht="31.5" x14ac:dyDescent="0.25">
      <c r="A62" s="21"/>
      <c r="B62" s="11" t="s">
        <v>54</v>
      </c>
      <c r="C62" s="6" t="s">
        <v>37</v>
      </c>
      <c r="D62" s="13">
        <v>4</v>
      </c>
      <c r="E62" s="57">
        <v>60000</v>
      </c>
      <c r="F62" s="57">
        <f>E62*D62</f>
        <v>240000</v>
      </c>
      <c r="G62" s="59"/>
      <c r="H62" s="59"/>
      <c r="I62" s="57">
        <f>F62</f>
        <v>240000</v>
      </c>
    </row>
    <row r="63" spans="1:12" ht="47.25" x14ac:dyDescent="0.25">
      <c r="A63" s="21"/>
      <c r="B63" s="11" t="s">
        <v>68</v>
      </c>
      <c r="C63" s="6" t="s">
        <v>37</v>
      </c>
      <c r="D63" s="13">
        <v>1</v>
      </c>
      <c r="E63" s="57">
        <v>40000</v>
      </c>
      <c r="F63" s="57">
        <f t="shared" ref="F63:F65" si="12">E63*D63</f>
        <v>40000</v>
      </c>
      <c r="G63" s="59"/>
      <c r="H63" s="59"/>
      <c r="I63" s="57">
        <f t="shared" ref="I63:I65" si="13">F63</f>
        <v>40000</v>
      </c>
    </row>
    <row r="64" spans="1:12" ht="48.75" customHeight="1" x14ac:dyDescent="0.25">
      <c r="A64" s="21"/>
      <c r="B64" s="11" t="s">
        <v>58</v>
      </c>
      <c r="C64" s="6" t="s">
        <v>37</v>
      </c>
      <c r="D64" s="13">
        <v>1</v>
      </c>
      <c r="E64" s="57">
        <v>400000</v>
      </c>
      <c r="F64" s="57">
        <f t="shared" si="12"/>
        <v>400000</v>
      </c>
      <c r="G64" s="59"/>
      <c r="H64" s="59"/>
      <c r="I64" s="57">
        <f t="shared" si="13"/>
        <v>400000</v>
      </c>
    </row>
    <row r="65" spans="1:12" ht="40.5" customHeight="1" x14ac:dyDescent="0.25">
      <c r="A65" s="66"/>
      <c r="B65" s="11" t="s">
        <v>55</v>
      </c>
      <c r="C65" s="6" t="s">
        <v>37</v>
      </c>
      <c r="D65" s="13">
        <v>1</v>
      </c>
      <c r="E65" s="57">
        <v>400000</v>
      </c>
      <c r="F65" s="57">
        <f t="shared" si="12"/>
        <v>400000</v>
      </c>
      <c r="G65" s="59"/>
      <c r="H65" s="59"/>
      <c r="I65" s="57">
        <f t="shared" si="13"/>
        <v>400000</v>
      </c>
    </row>
    <row r="66" spans="1:12" ht="75" customHeight="1" x14ac:dyDescent="0.25">
      <c r="A66" s="36"/>
      <c r="B66" s="10" t="s">
        <v>43</v>
      </c>
      <c r="C66" s="6"/>
      <c r="D66" s="13"/>
      <c r="E66" s="56"/>
      <c r="F66" s="56">
        <f>SUM(F67:F68)</f>
        <v>650000</v>
      </c>
      <c r="G66" s="56"/>
      <c r="H66" s="56"/>
      <c r="I66" s="56">
        <f>I67+I68</f>
        <v>650000</v>
      </c>
    </row>
    <row r="67" spans="1:12" ht="48.75" customHeight="1" x14ac:dyDescent="0.25">
      <c r="A67" s="21"/>
      <c r="B67" s="11" t="s">
        <v>66</v>
      </c>
      <c r="C67" s="6" t="s">
        <v>37</v>
      </c>
      <c r="D67" s="13">
        <v>1</v>
      </c>
      <c r="E67" s="57">
        <v>150000</v>
      </c>
      <c r="F67" s="57">
        <f>E67*D67</f>
        <v>150000</v>
      </c>
      <c r="G67" s="59"/>
      <c r="H67" s="59"/>
      <c r="I67" s="57">
        <f>F67</f>
        <v>150000</v>
      </c>
    </row>
    <row r="68" spans="1:12" ht="36" customHeight="1" x14ac:dyDescent="0.25">
      <c r="A68" s="21"/>
      <c r="B68" s="11" t="s">
        <v>67</v>
      </c>
      <c r="C68" s="6" t="s">
        <v>37</v>
      </c>
      <c r="D68" s="13">
        <v>1</v>
      </c>
      <c r="E68" s="57">
        <v>500000</v>
      </c>
      <c r="F68" s="57">
        <f>E68*D68</f>
        <v>500000</v>
      </c>
      <c r="G68" s="59"/>
      <c r="H68" s="59"/>
      <c r="I68" s="57">
        <f>F68</f>
        <v>500000</v>
      </c>
    </row>
    <row r="69" spans="1:12" ht="47.25" x14ac:dyDescent="0.25">
      <c r="A69" s="36"/>
      <c r="B69" s="35" t="s">
        <v>25</v>
      </c>
      <c r="C69" s="12"/>
      <c r="D69" s="13"/>
      <c r="E69" s="56"/>
      <c r="F69" s="56">
        <f>SUM(F70:F73)</f>
        <v>1650000</v>
      </c>
      <c r="G69" s="56"/>
      <c r="H69" s="56"/>
      <c r="I69" s="56">
        <f>SUM(I70:I73)</f>
        <v>1650000</v>
      </c>
    </row>
    <row r="70" spans="1:12" ht="15.75" x14ac:dyDescent="0.25">
      <c r="A70" s="21"/>
      <c r="B70" s="3" t="s">
        <v>57</v>
      </c>
      <c r="C70" s="6" t="s">
        <v>37</v>
      </c>
      <c r="D70" s="13">
        <v>1</v>
      </c>
      <c r="E70" s="57">
        <v>200000</v>
      </c>
      <c r="F70" s="57">
        <f>E70*D70</f>
        <v>200000</v>
      </c>
      <c r="G70" s="59"/>
      <c r="H70" s="59"/>
      <c r="I70" s="57">
        <f>F70</f>
        <v>200000</v>
      </c>
    </row>
    <row r="71" spans="1:12" ht="31.5" x14ac:dyDescent="0.25">
      <c r="A71" s="21"/>
      <c r="B71" s="3" t="s">
        <v>49</v>
      </c>
      <c r="C71" s="6" t="s">
        <v>37</v>
      </c>
      <c r="D71" s="13">
        <v>1</v>
      </c>
      <c r="E71" s="57">
        <v>800000</v>
      </c>
      <c r="F71" s="57">
        <f t="shared" ref="F71:F73" si="14">E71*D71</f>
        <v>800000</v>
      </c>
      <c r="G71" s="59"/>
      <c r="H71" s="59"/>
      <c r="I71" s="57">
        <f t="shared" ref="I71:I73" si="15">F71</f>
        <v>800000</v>
      </c>
      <c r="K71" s="23"/>
      <c r="L71" s="23"/>
    </row>
    <row r="72" spans="1:12" ht="47.25" x14ac:dyDescent="0.25">
      <c r="A72" s="21"/>
      <c r="B72" s="3" t="s">
        <v>50</v>
      </c>
      <c r="C72" s="6" t="s">
        <v>37</v>
      </c>
      <c r="D72" s="13">
        <v>1</v>
      </c>
      <c r="E72" s="57">
        <v>400000</v>
      </c>
      <c r="F72" s="57">
        <f t="shared" si="14"/>
        <v>400000</v>
      </c>
      <c r="G72" s="59"/>
      <c r="H72" s="59"/>
      <c r="I72" s="57">
        <f t="shared" si="15"/>
        <v>400000</v>
      </c>
      <c r="K72" s="22"/>
      <c r="L72" s="23"/>
    </row>
    <row r="73" spans="1:12" ht="31.5" x14ac:dyDescent="0.25">
      <c r="A73" s="21"/>
      <c r="B73" s="3" t="s">
        <v>51</v>
      </c>
      <c r="C73" s="6" t="s">
        <v>37</v>
      </c>
      <c r="D73" s="13">
        <v>1</v>
      </c>
      <c r="E73" s="57">
        <v>250000</v>
      </c>
      <c r="F73" s="57">
        <f t="shared" si="14"/>
        <v>250000</v>
      </c>
      <c r="G73" s="59"/>
      <c r="H73" s="59"/>
      <c r="I73" s="57">
        <f t="shared" si="15"/>
        <v>250000</v>
      </c>
      <c r="K73" s="22"/>
      <c r="L73" s="23"/>
    </row>
    <row r="74" spans="1:12" ht="31.5" x14ac:dyDescent="0.25">
      <c r="A74" s="21"/>
      <c r="B74" s="35" t="s">
        <v>33</v>
      </c>
      <c r="C74" s="12"/>
      <c r="D74" s="13"/>
      <c r="E74" s="56"/>
      <c r="F74" s="56">
        <f>F75</f>
        <v>100000</v>
      </c>
      <c r="G74" s="56"/>
      <c r="H74" s="56"/>
      <c r="I74" s="56">
        <f>I75</f>
        <v>100000</v>
      </c>
      <c r="K74" s="23"/>
      <c r="L74" s="23"/>
    </row>
    <row r="75" spans="1:12" ht="31.5" x14ac:dyDescent="0.25">
      <c r="A75" s="36"/>
      <c r="B75" s="3" t="s">
        <v>52</v>
      </c>
      <c r="C75" s="6" t="s">
        <v>37</v>
      </c>
      <c r="D75" s="13">
        <v>1</v>
      </c>
      <c r="E75" s="57">
        <v>100000</v>
      </c>
      <c r="F75" s="57">
        <f>E75*D75</f>
        <v>100000</v>
      </c>
      <c r="G75" s="59"/>
      <c r="H75" s="59"/>
      <c r="I75" s="57">
        <f>F75</f>
        <v>100000</v>
      </c>
      <c r="K75" s="22"/>
      <c r="L75" s="23"/>
    </row>
    <row r="76" spans="1:12" ht="15.75" x14ac:dyDescent="0.25">
      <c r="A76" s="38"/>
      <c r="B76" s="38" t="s">
        <v>22</v>
      </c>
      <c r="C76" s="38"/>
      <c r="D76" s="38"/>
      <c r="E76" s="60"/>
      <c r="F76" s="60">
        <f>F9+F31+F39</f>
        <v>17536000</v>
      </c>
      <c r="G76" s="60">
        <f>SUM(G9)</f>
        <v>0</v>
      </c>
      <c r="H76" s="60"/>
      <c r="I76" s="60">
        <f>I9+I31+I39</f>
        <v>17536000</v>
      </c>
      <c r="K76" s="14"/>
    </row>
    <row r="78" spans="1:12" ht="15.75" x14ac:dyDescent="0.25">
      <c r="B78" s="36" t="s">
        <v>72</v>
      </c>
      <c r="C78" s="73"/>
      <c r="F78" s="47">
        <f>17536000-F76</f>
        <v>0</v>
      </c>
    </row>
    <row r="79" spans="1:12" ht="15.75" x14ac:dyDescent="0.25">
      <c r="B79" s="36"/>
      <c r="C79" s="73"/>
      <c r="F79" s="47"/>
    </row>
    <row r="80" spans="1:12" ht="15.75" x14ac:dyDescent="0.25">
      <c r="B80" s="36" t="s">
        <v>73</v>
      </c>
      <c r="C80" s="73"/>
      <c r="F80" s="47"/>
    </row>
    <row r="81" spans="2:10" ht="15.75" x14ac:dyDescent="0.25">
      <c r="B81" s="36" t="s">
        <v>74</v>
      </c>
      <c r="C81" s="73"/>
      <c r="F81" s="47"/>
    </row>
    <row r="82" spans="2:10" ht="15.75" x14ac:dyDescent="0.25">
      <c r="B82" s="74" t="s">
        <v>75</v>
      </c>
      <c r="C82" s="73"/>
      <c r="F82" s="47"/>
    </row>
    <row r="83" spans="2:10" ht="15.75" x14ac:dyDescent="0.25">
      <c r="B83" s="81" t="s">
        <v>76</v>
      </c>
      <c r="C83" s="81"/>
      <c r="D83" s="81"/>
      <c r="E83" s="81"/>
      <c r="F83" s="81"/>
      <c r="G83" s="81"/>
      <c r="H83" s="81"/>
      <c r="I83" s="81"/>
      <c r="J83" s="81"/>
    </row>
    <row r="84" spans="2:10" ht="15.75" x14ac:dyDescent="0.25">
      <c r="B84" s="81" t="s">
        <v>77</v>
      </c>
      <c r="C84" s="81"/>
      <c r="D84" s="81"/>
      <c r="E84" s="81"/>
      <c r="F84" s="81"/>
      <c r="G84" s="81"/>
      <c r="H84" s="81"/>
      <c r="I84" s="81"/>
      <c r="J84" s="81"/>
    </row>
    <row r="85" spans="2:10" ht="15.75" x14ac:dyDescent="0.25">
      <c r="B85" s="76"/>
      <c r="C85"/>
      <c r="D85"/>
      <c r="E85"/>
      <c r="F85"/>
      <c r="G85"/>
      <c r="H85"/>
      <c r="I85"/>
      <c r="J85"/>
    </row>
    <row r="86" spans="2:10" ht="15.75" x14ac:dyDescent="0.25">
      <c r="B86" s="81" t="s">
        <v>89</v>
      </c>
      <c r="C86" s="81"/>
      <c r="D86" s="81"/>
      <c r="E86" s="81"/>
      <c r="F86" s="81"/>
      <c r="G86" s="81"/>
      <c r="H86" s="81"/>
      <c r="I86" s="81"/>
      <c r="J86" s="81"/>
    </row>
    <row r="87" spans="2:10" ht="15.75" x14ac:dyDescent="0.25">
      <c r="B87" s="77"/>
      <c r="C87"/>
      <c r="D87"/>
      <c r="E87"/>
      <c r="F87"/>
      <c r="G87"/>
      <c r="H87"/>
      <c r="I87"/>
      <c r="J87"/>
    </row>
    <row r="88" spans="2:10" ht="15.75" x14ac:dyDescent="0.25">
      <c r="B88" s="78" t="s">
        <v>90</v>
      </c>
      <c r="C88" s="78"/>
      <c r="D88" s="78"/>
      <c r="E88"/>
      <c r="F88"/>
      <c r="G88"/>
      <c r="H88"/>
      <c r="I88"/>
      <c r="J88"/>
    </row>
    <row r="89" spans="2:10" ht="15.75" x14ac:dyDescent="0.25">
      <c r="B89" s="77" t="s">
        <v>91</v>
      </c>
      <c r="C89"/>
      <c r="D89"/>
      <c r="E89"/>
      <c r="F89"/>
      <c r="G89"/>
      <c r="H89"/>
      <c r="I89"/>
      <c r="J89"/>
    </row>
    <row r="90" spans="2:10" ht="15.75" x14ac:dyDescent="0.25">
      <c r="B90" s="77"/>
      <c r="C90"/>
      <c r="D90"/>
      <c r="E90"/>
      <c r="F90"/>
      <c r="G90"/>
      <c r="H90"/>
      <c r="I90"/>
      <c r="J90"/>
    </row>
    <row r="91" spans="2:10" ht="15.75" x14ac:dyDescent="0.25">
      <c r="B91" s="77" t="s">
        <v>92</v>
      </c>
      <c r="C91"/>
      <c r="D91"/>
      <c r="E91"/>
      <c r="F91"/>
      <c r="G91"/>
      <c r="H91"/>
      <c r="I91"/>
      <c r="J91"/>
    </row>
    <row r="92" spans="2:10" ht="15.75" x14ac:dyDescent="0.25">
      <c r="B92" s="77" t="s">
        <v>78</v>
      </c>
      <c r="C92"/>
      <c r="D92"/>
      <c r="E92"/>
      <c r="F92"/>
      <c r="G92"/>
      <c r="H92"/>
      <c r="I92"/>
      <c r="J92"/>
    </row>
    <row r="93" spans="2:10" ht="15.75" x14ac:dyDescent="0.25">
      <c r="B93" s="77"/>
      <c r="C93"/>
      <c r="D93"/>
      <c r="E93"/>
      <c r="F93"/>
      <c r="G93"/>
      <c r="H93"/>
      <c r="I93"/>
      <c r="J93"/>
    </row>
    <row r="94" spans="2:10" ht="15.75" x14ac:dyDescent="0.25">
      <c r="B94" s="77" t="s">
        <v>93</v>
      </c>
      <c r="C94"/>
      <c r="D94"/>
      <c r="E94"/>
      <c r="F94"/>
      <c r="G94"/>
      <c r="H94"/>
      <c r="I94"/>
      <c r="J94"/>
    </row>
    <row r="95" spans="2:10" ht="15.75" x14ac:dyDescent="0.25">
      <c r="B95" s="79"/>
      <c r="C95"/>
      <c r="D95"/>
      <c r="E95"/>
      <c r="F95"/>
      <c r="G95"/>
      <c r="H95"/>
      <c r="I95"/>
      <c r="J95"/>
    </row>
    <row r="96" spans="2:10" ht="15.75" x14ac:dyDescent="0.25">
      <c r="B96" s="77"/>
      <c r="C96"/>
      <c r="D96"/>
      <c r="E96"/>
      <c r="F96"/>
      <c r="G96"/>
      <c r="H96"/>
      <c r="I96"/>
      <c r="J96"/>
    </row>
    <row r="97" spans="2:10" ht="15.75" x14ac:dyDescent="0.25">
      <c r="B97" s="77" t="s">
        <v>94</v>
      </c>
      <c r="C97"/>
      <c r="D97"/>
      <c r="E97"/>
      <c r="F97"/>
      <c r="G97"/>
      <c r="H97"/>
      <c r="I97"/>
      <c r="J97"/>
    </row>
    <row r="98" spans="2:10" ht="15.75" x14ac:dyDescent="0.25">
      <c r="B98" s="77" t="s">
        <v>78</v>
      </c>
      <c r="C98"/>
      <c r="D98"/>
      <c r="E98" s="80"/>
      <c r="F98" s="80"/>
      <c r="G98" s="80"/>
      <c r="H98" s="80"/>
      <c r="I98" s="80"/>
      <c r="J98" s="80"/>
    </row>
    <row r="99" spans="2:10" ht="15.75" x14ac:dyDescent="0.25">
      <c r="B99" s="77"/>
      <c r="C99"/>
      <c r="D99"/>
      <c r="E99" s="80"/>
      <c r="F99" s="80"/>
      <c r="G99" s="80"/>
      <c r="H99" s="80"/>
      <c r="I99" s="80"/>
      <c r="J99" s="80"/>
    </row>
    <row r="100" spans="2:10" ht="15.75" x14ac:dyDescent="0.25">
      <c r="B100" s="77" t="s">
        <v>96</v>
      </c>
      <c r="C100"/>
      <c r="D100"/>
      <c r="E100" s="80"/>
      <c r="F100" s="80"/>
      <c r="G100" s="80"/>
      <c r="H100" s="80"/>
      <c r="I100" s="80"/>
      <c r="J100" s="80"/>
    </row>
  </sheetData>
  <mergeCells count="19">
    <mergeCell ref="F1:I1"/>
    <mergeCell ref="A15:A16"/>
    <mergeCell ref="B15:B16"/>
    <mergeCell ref="G7:I7"/>
    <mergeCell ref="A7:A8"/>
    <mergeCell ref="B7:B8"/>
    <mergeCell ref="C7:C8"/>
    <mergeCell ref="D7:D8"/>
    <mergeCell ref="E7:E8"/>
    <mergeCell ref="F7:F8"/>
    <mergeCell ref="G15:G16"/>
    <mergeCell ref="H15:H16"/>
    <mergeCell ref="B83:J83"/>
    <mergeCell ref="B84:J84"/>
    <mergeCell ref="B86:J86"/>
    <mergeCell ref="A3:I3"/>
    <mergeCell ref="A4:I4"/>
    <mergeCell ref="A5:H5"/>
    <mergeCell ref="A6:I6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2021-08-18T12:18:51Z</dcterms:modified>
</cp:coreProperties>
</file>