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 КОНКУРС ПРОЕКТЫ\НВС Международка+\"/>
    </mc:Choice>
  </mc:AlternateContent>
  <xr:revisionPtr revIDLastSave="0" documentId="13_ncr:1_{C7F6337D-6939-4984-8256-117B514C0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Лист1!$A$1:$I$70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5" i="1"/>
  <c r="F40" i="1"/>
  <c r="F45" i="1"/>
  <c r="F34" i="1"/>
  <c r="I34" i="1" s="1"/>
  <c r="E31" i="1"/>
  <c r="E32" i="1"/>
  <c r="E43" i="1" l="1"/>
  <c r="E44" i="1"/>
  <c r="E48" i="1"/>
  <c r="F48" i="1" s="1"/>
  <c r="I48" i="1" s="1"/>
  <c r="E49" i="1"/>
  <c r="F49" i="1" s="1"/>
  <c r="I49" i="1" s="1"/>
  <c r="F27" i="1"/>
  <c r="I27" i="1" s="1"/>
  <c r="E46" i="1"/>
  <c r="F46" i="1" s="1"/>
  <c r="F47" i="1"/>
  <c r="I47" i="1" s="1"/>
  <c r="F42" i="1"/>
  <c r="F43" i="1"/>
  <c r="F44" i="1"/>
  <c r="F41" i="1"/>
  <c r="I41" i="1" s="1"/>
  <c r="F39" i="1"/>
  <c r="I39" i="1" s="1"/>
  <c r="F38" i="1"/>
  <c r="I38" i="1" s="1"/>
  <c r="F36" i="1"/>
  <c r="F37" i="1"/>
  <c r="I37" i="1" s="1"/>
  <c r="F28" i="1"/>
  <c r="I28" i="1" s="1"/>
  <c r="E33" i="1"/>
  <c r="I46" i="1" l="1"/>
  <c r="I45" i="1" s="1"/>
  <c r="I36" i="1"/>
  <c r="I35" i="1" s="1"/>
  <c r="F33" i="1" l="1"/>
  <c r="I33" i="1" s="1"/>
  <c r="F32" i="1"/>
  <c r="I32" i="1" s="1"/>
  <c r="F30" i="1"/>
  <c r="F31" i="1"/>
  <c r="I31" i="1" s="1"/>
  <c r="F18" i="1"/>
  <c r="F19" i="1"/>
  <c r="F17" i="1"/>
  <c r="F14" i="1"/>
  <c r="F15" i="1"/>
  <c r="F13" i="1"/>
  <c r="F16" i="1"/>
  <c r="I30" i="1" l="1"/>
  <c r="I29" i="1" s="1"/>
  <c r="F26" i="1"/>
  <c r="F12" i="1"/>
  <c r="F11" i="1" s="1"/>
  <c r="F21" i="1" l="1"/>
  <c r="I13" i="1" l="1"/>
  <c r="I12" i="1" s="1"/>
  <c r="I18" i="1" l="1"/>
  <c r="F23" i="1"/>
  <c r="I42" i="1"/>
  <c r="I43" i="1"/>
  <c r="I44" i="1"/>
  <c r="I40" i="1" l="1"/>
  <c r="I26" i="1" s="1"/>
  <c r="I19" i="1"/>
  <c r="I11" i="1" s="1"/>
  <c r="I25" i="1"/>
  <c r="F24" i="1"/>
  <c r="I24" i="1" s="1"/>
  <c r="F22" i="1"/>
  <c r="I21" i="1"/>
  <c r="I23" i="1"/>
  <c r="I22" i="1" l="1"/>
  <c r="I20" i="1" s="1"/>
  <c r="I50" i="1" s="1"/>
  <c r="F20" i="1"/>
  <c r="F50" i="1" s="1"/>
</calcChain>
</file>

<file path=xl/sharedStrings.xml><?xml version="1.0" encoding="utf-8"?>
<sst xmlns="http://schemas.openxmlformats.org/spreadsheetml/2006/main" count="96" uniqueCount="68">
  <si>
    <t>№</t>
  </si>
  <si>
    <t>Единица измерения</t>
  </si>
  <si>
    <t>Источники финансирования</t>
  </si>
  <si>
    <t>Средства гранта</t>
  </si>
  <si>
    <t>Административные затраты:</t>
  </si>
  <si>
    <t>1) заработная плата, в том числе:</t>
  </si>
  <si>
    <t>Руководитель проекта</t>
  </si>
  <si>
    <t>Специалист по SMM и  информационному освещению проекта</t>
  </si>
  <si>
    <t>Бухгалтер</t>
  </si>
  <si>
    <t>усл.</t>
  </si>
  <si>
    <t>мес.</t>
  </si>
  <si>
    <t>Материально-техническое обеспечение</t>
  </si>
  <si>
    <t>Стол рабочий с тумбой</t>
  </si>
  <si>
    <t>шт.</t>
  </si>
  <si>
    <t>Прямые расходы:</t>
  </si>
  <si>
    <t>чел.</t>
  </si>
  <si>
    <t>Итого:</t>
  </si>
  <si>
    <t>Приставная тумба</t>
  </si>
  <si>
    <t>Шкаф плательный</t>
  </si>
  <si>
    <t>Студийный свет с комплектующими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</si>
  <si>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</si>
  <si>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</si>
  <si>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</si>
  <si>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</si>
  <si>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</si>
  <si>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</si>
  <si>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</si>
  <si>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</si>
  <si>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</si>
  <si>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Приложение № 2 
к Договору о предоставлении гранта 
от «___» ________ 20__ года №____</t>
  </si>
  <si>
    <t xml:space="preserve">Смета расходов по реализации социального проекта </t>
  </si>
  <si>
    <t>Аренда офиса (104 м.кв-1 мес.)</t>
  </si>
  <si>
    <t xml:space="preserve">Услуги дизайнера </t>
  </si>
  <si>
    <t>Полиграфические услуги, в том числе:</t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</si>
  <si>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>ОЮЛ «Национальная волонтерская сеть»</t>
    </r>
  </si>
  <si>
    <r>
      <t xml:space="preserve">Тема гранта: </t>
    </r>
    <r>
      <rPr>
        <sz val="12"/>
        <color theme="1"/>
        <rFont val="Times New Roman"/>
        <family val="1"/>
        <charset val="204"/>
      </rPr>
      <t>Реализация социального проекта по теме «Участие волонтерских организаций на международных диалоговых площадках с целью продвижения интересов Казахстана на мировом уровне»</t>
    </r>
  </si>
  <si>
    <r>
      <t xml:space="preserve">Сумма гранта: </t>
    </r>
    <r>
      <rPr>
        <sz val="12"/>
        <color theme="1"/>
        <rFont val="Times New Roman"/>
        <family val="1"/>
        <charset val="204"/>
      </rPr>
      <t>25 209 000 (двадцать пять миллионов двести девять тысяч) тенге</t>
    </r>
  </si>
  <si>
    <t>Статьи расходов</t>
  </si>
  <si>
    <t xml:space="preserve">Количество </t>
  </si>
  <si>
    <t>Стоимость, тенге</t>
  </si>
  <si>
    <t>Всего, тенге</t>
  </si>
  <si>
    <t>Заявитель (софинансирование)</t>
  </si>
  <si>
    <t>Другие источники софинансирования</t>
  </si>
  <si>
    <t>Услуги по изготовлению толстовок с нанесением логотипов (18*12000)</t>
  </si>
  <si>
    <t>Услуга по изготовлению рюкзаков с нанесением логотипа (18*8500)</t>
  </si>
  <si>
    <t>Задача 1. Обеспечить участие волонтеров и волонтерских организаций в международных диалоговых площадках для продвижения инициативы Главы государства, озвученной на сессии ООН по проведению Международного Года добровольца.</t>
  </si>
  <si>
    <t>Расходы на служебные командировки в г. Нью-Йорк (США), в том числе:</t>
  </si>
  <si>
    <t>Проезд (1 командировка * 6 человек*2 билета)</t>
  </si>
  <si>
    <t>Суточные (1 командировка *6 человек * 3 дня)</t>
  </si>
  <si>
    <t>бил.</t>
  </si>
  <si>
    <t>Проживание (1 командировка * 6 человек* 2 суток)</t>
  </si>
  <si>
    <t>чел/дн</t>
  </si>
  <si>
    <t>Расходы на служебные командировки в Бонн (Германия), в том числе:</t>
  </si>
  <si>
    <t>Услуги по оформлению визы (6 человек*69600 тенге)</t>
  </si>
  <si>
    <t>Услуги по оформлению визы (6 человек*45000 тенге)</t>
  </si>
  <si>
    <t>Расходы на служебные командировки в Женева (Швейцария), в том числе:</t>
  </si>
  <si>
    <t>Услуги по оформлению визы (6 человек*35000 тенге)</t>
  </si>
  <si>
    <t>Проезд (1 командировка * 6 человек* 2 билета)</t>
  </si>
  <si>
    <t>Услуги республиканского координатора</t>
  </si>
  <si>
    <t>Услуга по изготовлению значков с нанесением логотипов (18*2000)</t>
  </si>
  <si>
    <t>Услуга по изготовлению футболок с нанесением логотипов (18*6500)</t>
  </si>
  <si>
    <t>Раздаточный материал (значки, браслеты, блокноты и т.п.)</t>
  </si>
  <si>
    <t xml:space="preserve">и.о. Председателя Правления </t>
  </si>
  <si>
    <t>______________ Б.Абенова</t>
  </si>
  <si>
    <t>______________  Киикбаев Ж.</t>
  </si>
  <si>
    <t xml:space="preserve">Главный менеджер проектного офиса по государственному </t>
  </si>
  <si>
    <t>______________ Галимова А.Т.</t>
  </si>
  <si>
    <t xml:space="preserve"> Руководитель организации _________________ Миронюк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</si>
</sst>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0" fontId="8" fillId="0" borderId="2" xfId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9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0"/>
    </xf>
    <xf numFmtId="0" fontId="4" fillId="0" borderId="2" xfId="0" applyFont="1" applyBorder="1"/>
    <xf numFmtId="3" fontId="4" fillId="0" borderId="2" xfId="0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9" fillId="0" borderId="2" xfId="1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9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0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view="pageBreakPreview" topLeftCell="A43" zoomScale="87" zoomScaleNormal="87" zoomScaleSheetLayoutView="87" workbookViewId="0">
      <selection activeCell="F30" sqref="F30"/>
    </sheetView>
  </sheetViews>
  <sheetFormatPr defaultRowHeight="15" x14ac:dyDescent="0.25"/>
  <cols>
    <col min="1" max="1" width="4.5703125" bestFit="1" customWidth="1"/>
    <col min="2" max="2" width="38.42578125" customWidth="1"/>
    <col min="3" max="3" width="10.7109375" customWidth="1"/>
    <col min="4" max="4" width="8.5703125" style="29" customWidth="1"/>
    <col min="5" max="5" width="13.85546875" style="3" customWidth="1"/>
    <col min="6" max="6" width="14" style="3" bestFit="1" customWidth="1"/>
    <col min="7" max="8" width="8.5703125" bestFit="1" customWidth="1"/>
    <col min="9" max="9" width="22.5703125" style="3" customWidth="1"/>
    <col min="10" max="10" width="0.28515625" customWidth="1"/>
    <col min="13" max="13" width="10.42578125" bestFit="1" customWidth="1"/>
  </cols>
  <sheetData>
    <row r="1" spans="1:9" ht="52.5" customHeight="1" x14ac:dyDescent="0.25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9" ht="15.75" x14ac:dyDescent="0.25">
      <c r="A2" s="8"/>
      <c r="E2"/>
      <c r="F2"/>
      <c r="I2"/>
    </row>
    <row r="3" spans="1:9" s="17" customFormat="1" ht="15.6" customHeight="1" x14ac:dyDescent="0.25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17" customFormat="1" ht="15.75" x14ac:dyDescent="0.25">
      <c r="A4" s="9"/>
      <c r="D4" s="30"/>
    </row>
    <row r="5" spans="1:9" s="17" customFormat="1" ht="15.75" x14ac:dyDescent="0.25">
      <c r="A5" s="45" t="s">
        <v>34</v>
      </c>
      <c r="B5" s="45"/>
      <c r="C5" s="45"/>
      <c r="D5" s="45"/>
      <c r="E5" s="45"/>
      <c r="F5" s="45"/>
      <c r="G5" s="45"/>
      <c r="H5" s="45"/>
      <c r="I5" s="45"/>
    </row>
    <row r="6" spans="1:9" s="17" customFormat="1" ht="31.5" customHeight="1" x14ac:dyDescent="0.25">
      <c r="A6" s="53" t="s">
        <v>35</v>
      </c>
      <c r="B6" s="53"/>
      <c r="C6" s="53"/>
      <c r="D6" s="53"/>
      <c r="E6" s="53"/>
      <c r="F6" s="53"/>
      <c r="G6" s="53"/>
      <c r="H6" s="53"/>
      <c r="I6" s="53"/>
    </row>
    <row r="7" spans="1:9" s="17" customFormat="1" ht="15.75" x14ac:dyDescent="0.25">
      <c r="A7" s="45" t="s">
        <v>36</v>
      </c>
      <c r="B7" s="45"/>
      <c r="C7" s="45"/>
      <c r="D7" s="45"/>
      <c r="E7" s="45"/>
      <c r="F7" s="45"/>
      <c r="G7" s="45"/>
      <c r="H7" s="45"/>
      <c r="I7" s="45"/>
    </row>
    <row r="8" spans="1:9" ht="15.75" x14ac:dyDescent="0.25">
      <c r="A8" s="1"/>
    </row>
    <row r="9" spans="1:9" ht="15.75" customHeight="1" x14ac:dyDescent="0.25">
      <c r="A9" s="49" t="s">
        <v>0</v>
      </c>
      <c r="B9" s="51" t="s">
        <v>37</v>
      </c>
      <c r="C9" s="51" t="s">
        <v>1</v>
      </c>
      <c r="D9" s="51" t="s">
        <v>38</v>
      </c>
      <c r="E9" s="51" t="s">
        <v>39</v>
      </c>
      <c r="F9" s="51" t="s">
        <v>40</v>
      </c>
      <c r="G9" s="46" t="s">
        <v>2</v>
      </c>
      <c r="H9" s="47"/>
      <c r="I9" s="48"/>
    </row>
    <row r="10" spans="1:9" ht="94.5" x14ac:dyDescent="0.25">
      <c r="A10" s="50"/>
      <c r="B10" s="52"/>
      <c r="C10" s="52"/>
      <c r="D10" s="52"/>
      <c r="E10" s="52"/>
      <c r="F10" s="52"/>
      <c r="G10" s="18" t="s">
        <v>41</v>
      </c>
      <c r="H10" s="18" t="s">
        <v>42</v>
      </c>
      <c r="I10" s="18" t="s">
        <v>3</v>
      </c>
    </row>
    <row r="11" spans="1:9" ht="15.75" x14ac:dyDescent="0.25">
      <c r="A11" s="11">
        <v>1</v>
      </c>
      <c r="B11" s="11" t="s">
        <v>4</v>
      </c>
      <c r="C11" s="12"/>
      <c r="D11" s="14"/>
      <c r="E11" s="13"/>
      <c r="F11" s="21">
        <f>F12+F16+F17+F18+F19</f>
        <v>1909964</v>
      </c>
      <c r="G11" s="13"/>
      <c r="H11" s="13"/>
      <c r="I11" s="21">
        <f>I12+I16+I17+I18+I19</f>
        <v>1909964</v>
      </c>
    </row>
    <row r="12" spans="1:9" ht="15.75" x14ac:dyDescent="0.25">
      <c r="A12" s="12"/>
      <c r="B12" s="11" t="s">
        <v>5</v>
      </c>
      <c r="C12" s="12"/>
      <c r="D12" s="14"/>
      <c r="E12" s="19"/>
      <c r="F12" s="20">
        <f>F13+F14+F15</f>
        <v>1100000</v>
      </c>
      <c r="G12" s="19"/>
      <c r="H12" s="19"/>
      <c r="I12" s="20">
        <f>I13+I14+I15</f>
        <v>1100000</v>
      </c>
    </row>
    <row r="13" spans="1:9" ht="15.75" x14ac:dyDescent="0.25">
      <c r="A13" s="12"/>
      <c r="B13" s="12" t="s">
        <v>6</v>
      </c>
      <c r="C13" s="14" t="s">
        <v>15</v>
      </c>
      <c r="D13" s="14">
        <v>4</v>
      </c>
      <c r="E13" s="19">
        <v>112500</v>
      </c>
      <c r="F13" s="19">
        <f>D13*E13</f>
        <v>450000</v>
      </c>
      <c r="G13" s="19"/>
      <c r="H13" s="19"/>
      <c r="I13" s="19">
        <f>F13</f>
        <v>450000</v>
      </c>
    </row>
    <row r="14" spans="1:9" ht="47.25" x14ac:dyDescent="0.25">
      <c r="A14" s="12"/>
      <c r="B14" s="12" t="s">
        <v>7</v>
      </c>
      <c r="C14" s="14" t="s">
        <v>15</v>
      </c>
      <c r="D14" s="14">
        <v>4</v>
      </c>
      <c r="E14" s="19">
        <v>87500</v>
      </c>
      <c r="F14" s="19">
        <f t="shared" ref="F14:F15" si="0">D14*E14</f>
        <v>350000</v>
      </c>
      <c r="G14" s="19"/>
      <c r="H14" s="19"/>
      <c r="I14" s="19">
        <v>350000</v>
      </c>
    </row>
    <row r="15" spans="1:9" ht="15.75" x14ac:dyDescent="0.25">
      <c r="A15" s="12"/>
      <c r="B15" s="12" t="s">
        <v>8</v>
      </c>
      <c r="C15" s="14" t="s">
        <v>15</v>
      </c>
      <c r="D15" s="14">
        <v>4</v>
      </c>
      <c r="E15" s="19">
        <v>75000</v>
      </c>
      <c r="F15" s="19">
        <f t="shared" si="0"/>
        <v>300000</v>
      </c>
      <c r="G15" s="19"/>
      <c r="H15" s="19"/>
      <c r="I15" s="19">
        <v>300000</v>
      </c>
    </row>
    <row r="16" spans="1:9" ht="31.5" x14ac:dyDescent="0.25">
      <c r="A16" s="12"/>
      <c r="B16" s="11" t="s">
        <v>20</v>
      </c>
      <c r="C16" s="22"/>
      <c r="D16" s="22">
        <v>4</v>
      </c>
      <c r="E16" s="20">
        <v>22991</v>
      </c>
      <c r="F16" s="20">
        <f>D16*E16</f>
        <v>91964</v>
      </c>
      <c r="G16" s="20"/>
      <c r="H16" s="20"/>
      <c r="I16" s="20">
        <v>91964</v>
      </c>
    </row>
    <row r="17" spans="1:13" ht="31.5" x14ac:dyDescent="0.25">
      <c r="A17" s="12"/>
      <c r="B17" s="11" t="s">
        <v>21</v>
      </c>
      <c r="C17" s="22"/>
      <c r="D17" s="22">
        <v>4</v>
      </c>
      <c r="E17" s="20">
        <v>5500</v>
      </c>
      <c r="F17" s="20">
        <f>D17*E17</f>
        <v>22000</v>
      </c>
      <c r="G17" s="20"/>
      <c r="H17" s="20"/>
      <c r="I17" s="20">
        <v>22000</v>
      </c>
    </row>
    <row r="18" spans="1:13" ht="15.75" x14ac:dyDescent="0.25">
      <c r="A18" s="12"/>
      <c r="B18" s="15" t="s">
        <v>22</v>
      </c>
      <c r="C18" s="14" t="s">
        <v>10</v>
      </c>
      <c r="D18" s="14">
        <v>4</v>
      </c>
      <c r="E18" s="19">
        <v>5000</v>
      </c>
      <c r="F18" s="19">
        <f t="shared" ref="F18:F19" si="1">D18*E18</f>
        <v>20000</v>
      </c>
      <c r="G18" s="19"/>
      <c r="H18" s="19"/>
      <c r="I18" s="19">
        <f>F18</f>
        <v>20000</v>
      </c>
    </row>
    <row r="19" spans="1:13" ht="15.75" x14ac:dyDescent="0.25">
      <c r="A19" s="12"/>
      <c r="B19" s="15" t="s">
        <v>31</v>
      </c>
      <c r="C19" s="14" t="s">
        <v>10</v>
      </c>
      <c r="D19" s="14">
        <v>1</v>
      </c>
      <c r="E19" s="19">
        <v>676000</v>
      </c>
      <c r="F19" s="19">
        <f t="shared" si="1"/>
        <v>676000</v>
      </c>
      <c r="G19" s="19"/>
      <c r="H19" s="19"/>
      <c r="I19" s="19">
        <f>F19</f>
        <v>676000</v>
      </c>
    </row>
    <row r="20" spans="1:13" ht="31.5" x14ac:dyDescent="0.25">
      <c r="A20" s="11">
        <v>2</v>
      </c>
      <c r="B20" s="11" t="s">
        <v>11</v>
      </c>
      <c r="C20" s="12"/>
      <c r="D20" s="14"/>
      <c r="E20" s="19"/>
      <c r="F20" s="20">
        <f>F21+F22+F23+F24</f>
        <v>623839</v>
      </c>
      <c r="G20" s="19"/>
      <c r="H20" s="19"/>
      <c r="I20" s="20">
        <f>SUM(I21:I24)</f>
        <v>623839</v>
      </c>
    </row>
    <row r="21" spans="1:13" ht="15.75" x14ac:dyDescent="0.25">
      <c r="A21" s="12"/>
      <c r="B21" s="12" t="s">
        <v>12</v>
      </c>
      <c r="C21" s="14" t="s">
        <v>13</v>
      </c>
      <c r="D21" s="14">
        <v>1</v>
      </c>
      <c r="E21" s="19">
        <v>110000</v>
      </c>
      <c r="F21" s="19">
        <f>D21*E21</f>
        <v>110000</v>
      </c>
      <c r="G21" s="19"/>
      <c r="H21" s="19"/>
      <c r="I21" s="19">
        <f>F21</f>
        <v>110000</v>
      </c>
      <c r="M21" s="3"/>
    </row>
    <row r="22" spans="1:13" ht="15.75" x14ac:dyDescent="0.25">
      <c r="A22" s="12"/>
      <c r="B22" s="12" t="s">
        <v>17</v>
      </c>
      <c r="C22" s="14" t="s">
        <v>13</v>
      </c>
      <c r="D22" s="14">
        <v>1</v>
      </c>
      <c r="E22" s="19">
        <v>45000</v>
      </c>
      <c r="F22" s="19">
        <f>D22*E22</f>
        <v>45000</v>
      </c>
      <c r="G22" s="19"/>
      <c r="H22" s="19"/>
      <c r="I22" s="19">
        <f>F22</f>
        <v>45000</v>
      </c>
    </row>
    <row r="23" spans="1:13" ht="15.75" x14ac:dyDescent="0.25">
      <c r="A23" s="12"/>
      <c r="B23" s="12" t="s">
        <v>18</v>
      </c>
      <c r="C23" s="14" t="s">
        <v>13</v>
      </c>
      <c r="D23" s="14">
        <v>1</v>
      </c>
      <c r="E23" s="19">
        <v>215000</v>
      </c>
      <c r="F23" s="19">
        <f>D23*E23</f>
        <v>215000</v>
      </c>
      <c r="G23" s="19"/>
      <c r="H23" s="19"/>
      <c r="I23" s="19">
        <f>F23</f>
        <v>215000</v>
      </c>
    </row>
    <row r="24" spans="1:13" ht="15.75" x14ac:dyDescent="0.25">
      <c r="A24" s="12"/>
      <c r="B24" s="12" t="s">
        <v>19</v>
      </c>
      <c r="C24" s="14" t="s">
        <v>13</v>
      </c>
      <c r="D24" s="14">
        <v>1</v>
      </c>
      <c r="E24" s="19">
        <v>253839</v>
      </c>
      <c r="F24" s="19">
        <f>D24*E24</f>
        <v>253839</v>
      </c>
      <c r="G24" s="19"/>
      <c r="H24" s="19"/>
      <c r="I24" s="19">
        <f>F24</f>
        <v>253839</v>
      </c>
    </row>
    <row r="25" spans="1:13" ht="15.75" x14ac:dyDescent="0.25">
      <c r="A25" s="11">
        <v>3</v>
      </c>
      <c r="B25" s="11" t="s">
        <v>14</v>
      </c>
      <c r="C25" s="12"/>
      <c r="D25" s="14"/>
      <c r="E25" s="19"/>
      <c r="F25" s="19"/>
      <c r="G25" s="19"/>
      <c r="H25" s="19"/>
      <c r="I25" s="19">
        <f>I29+I35+I45</f>
        <v>16953090</v>
      </c>
    </row>
    <row r="26" spans="1:13" ht="131.25" customHeight="1" x14ac:dyDescent="0.25">
      <c r="A26" s="11"/>
      <c r="B26" s="11" t="s">
        <v>45</v>
      </c>
      <c r="C26" s="12"/>
      <c r="D26" s="14"/>
      <c r="E26" s="19"/>
      <c r="F26" s="20">
        <f>F27+F28+F29+F35+F40+F45</f>
        <v>22675196.800000001</v>
      </c>
      <c r="G26" s="20"/>
      <c r="H26" s="20"/>
      <c r="I26" s="20">
        <f>I28+I29+I35+I40+I45+I27</f>
        <v>22675196.800000001</v>
      </c>
    </row>
    <row r="27" spans="1:13" ht="30" customHeight="1" x14ac:dyDescent="0.25">
      <c r="A27" s="25"/>
      <c r="B27" s="12" t="s">
        <v>58</v>
      </c>
      <c r="C27" s="14" t="s">
        <v>10</v>
      </c>
      <c r="D27" s="14">
        <v>4</v>
      </c>
      <c r="E27" s="19">
        <v>312500</v>
      </c>
      <c r="F27" s="19">
        <f>D27*E27</f>
        <v>1250000</v>
      </c>
      <c r="G27" s="19"/>
      <c r="H27" s="19"/>
      <c r="I27" s="19">
        <f t="shared" ref="I27" si="2">F27</f>
        <v>1250000</v>
      </c>
    </row>
    <row r="28" spans="1:13" ht="15.75" x14ac:dyDescent="0.25">
      <c r="A28" s="11"/>
      <c r="B28" s="15" t="s">
        <v>32</v>
      </c>
      <c r="C28" s="14" t="s">
        <v>9</v>
      </c>
      <c r="D28" s="14">
        <v>1</v>
      </c>
      <c r="E28" s="19">
        <v>80000</v>
      </c>
      <c r="F28" s="19">
        <f>D28*E28</f>
        <v>80000</v>
      </c>
      <c r="G28" s="19"/>
      <c r="H28" s="19"/>
      <c r="I28" s="19">
        <f>F28</f>
        <v>80000</v>
      </c>
    </row>
    <row r="29" spans="1:13" ht="31.5" x14ac:dyDescent="0.25">
      <c r="A29" s="11"/>
      <c r="B29" s="11" t="s">
        <v>33</v>
      </c>
      <c r="C29" s="14"/>
      <c r="D29" s="14"/>
      <c r="E29" s="19"/>
      <c r="F29" s="20">
        <f>F30+F31+F32+F33+F34</f>
        <v>924000</v>
      </c>
      <c r="G29" s="20"/>
      <c r="H29" s="20"/>
      <c r="I29" s="20">
        <f>I30+I31+I32+I33+I34</f>
        <v>924000</v>
      </c>
    </row>
    <row r="30" spans="1:13" s="38" customFormat="1" ht="31.5" x14ac:dyDescent="0.25">
      <c r="A30" s="34"/>
      <c r="B30" s="35" t="s">
        <v>43</v>
      </c>
      <c r="C30" s="36" t="s">
        <v>9</v>
      </c>
      <c r="D30" s="24">
        <v>1</v>
      </c>
      <c r="E30" s="37">
        <v>216000</v>
      </c>
      <c r="F30" s="37">
        <f>D30*E30</f>
        <v>216000</v>
      </c>
      <c r="G30" s="37"/>
      <c r="H30" s="37"/>
      <c r="I30" s="37">
        <f>F30</f>
        <v>216000</v>
      </c>
    </row>
    <row r="31" spans="1:13" s="38" customFormat="1" ht="31.5" x14ac:dyDescent="0.25">
      <c r="A31" s="34"/>
      <c r="B31" s="35" t="s">
        <v>60</v>
      </c>
      <c r="C31" s="36" t="s">
        <v>9</v>
      </c>
      <c r="D31" s="24">
        <v>1</v>
      </c>
      <c r="E31" s="37">
        <f>6500*18</f>
        <v>117000</v>
      </c>
      <c r="F31" s="37">
        <f>D31*E31</f>
        <v>117000</v>
      </c>
      <c r="G31" s="37"/>
      <c r="H31" s="37"/>
      <c r="I31" s="37">
        <f t="shared" ref="I31:I34" si="3">F31</f>
        <v>117000</v>
      </c>
    </row>
    <row r="32" spans="1:13" s="38" customFormat="1" ht="31.5" x14ac:dyDescent="0.25">
      <c r="A32" s="34"/>
      <c r="B32" s="35" t="s">
        <v>59</v>
      </c>
      <c r="C32" s="36" t="s">
        <v>9</v>
      </c>
      <c r="D32" s="24">
        <v>1</v>
      </c>
      <c r="E32" s="37">
        <f>18*2000</f>
        <v>36000</v>
      </c>
      <c r="F32" s="37">
        <f>D32*E32</f>
        <v>36000</v>
      </c>
      <c r="G32" s="37"/>
      <c r="H32" s="37"/>
      <c r="I32" s="37">
        <f t="shared" si="3"/>
        <v>36000</v>
      </c>
    </row>
    <row r="33" spans="1:10" s="38" customFormat="1" ht="30" customHeight="1" x14ac:dyDescent="0.25">
      <c r="A33" s="39"/>
      <c r="B33" s="35" t="s">
        <v>44</v>
      </c>
      <c r="C33" s="36" t="s">
        <v>9</v>
      </c>
      <c r="D33" s="24">
        <v>1</v>
      </c>
      <c r="E33" s="37">
        <f>18*8500</f>
        <v>153000</v>
      </c>
      <c r="F33" s="37">
        <f>D33*E33</f>
        <v>153000</v>
      </c>
      <c r="G33" s="37"/>
      <c r="H33" s="37"/>
      <c r="I33" s="37">
        <f t="shared" si="3"/>
        <v>153000</v>
      </c>
    </row>
    <row r="34" spans="1:10" s="38" customFormat="1" ht="30" customHeight="1" x14ac:dyDescent="0.25">
      <c r="A34" s="39"/>
      <c r="B34" s="35" t="s">
        <v>61</v>
      </c>
      <c r="C34" s="36" t="s">
        <v>13</v>
      </c>
      <c r="D34" s="24">
        <v>3</v>
      </c>
      <c r="E34" s="37">
        <v>134000</v>
      </c>
      <c r="F34" s="37">
        <f>E34*D34</f>
        <v>402000</v>
      </c>
      <c r="G34" s="37"/>
      <c r="H34" s="37"/>
      <c r="I34" s="37">
        <f t="shared" si="3"/>
        <v>402000</v>
      </c>
    </row>
    <row r="35" spans="1:10" ht="47.25" x14ac:dyDescent="0.25">
      <c r="A35" s="12"/>
      <c r="B35" s="11" t="s">
        <v>46</v>
      </c>
      <c r="C35" s="14"/>
      <c r="D35" s="14"/>
      <c r="E35" s="19"/>
      <c r="F35" s="20">
        <f>F36+F37+F38+F39</f>
        <v>8904222</v>
      </c>
      <c r="G35" s="20"/>
      <c r="H35" s="20"/>
      <c r="I35" s="20">
        <f>I36+I37+I38+I39</f>
        <v>8904222</v>
      </c>
    </row>
    <row r="36" spans="1:10" ht="31.5" x14ac:dyDescent="0.25">
      <c r="A36" s="12"/>
      <c r="B36" s="12" t="s">
        <v>53</v>
      </c>
      <c r="C36" s="14" t="s">
        <v>9</v>
      </c>
      <c r="D36" s="14">
        <v>1</v>
      </c>
      <c r="E36" s="19">
        <v>417600</v>
      </c>
      <c r="F36" s="19">
        <f>D36*E36</f>
        <v>417600</v>
      </c>
      <c r="G36" s="19"/>
      <c r="H36" s="19"/>
      <c r="I36" s="19">
        <f>F36</f>
        <v>417600</v>
      </c>
    </row>
    <row r="37" spans="1:10" ht="31.5" x14ac:dyDescent="0.25">
      <c r="A37" s="12"/>
      <c r="B37" s="12" t="s">
        <v>47</v>
      </c>
      <c r="C37" s="14" t="s">
        <v>49</v>
      </c>
      <c r="D37" s="14">
        <v>12</v>
      </c>
      <c r="E37" s="19">
        <v>400000</v>
      </c>
      <c r="F37" s="19">
        <f>D37*E37</f>
        <v>4800000</v>
      </c>
      <c r="G37" s="19"/>
      <c r="H37" s="19"/>
      <c r="I37" s="19">
        <f t="shared" ref="I37:I39" si="4">F37</f>
        <v>4800000</v>
      </c>
    </row>
    <row r="38" spans="1:10" ht="32.25" thickBot="1" x14ac:dyDescent="0.3">
      <c r="A38" s="12"/>
      <c r="B38" s="12" t="s">
        <v>50</v>
      </c>
      <c r="C38" s="14" t="s">
        <v>51</v>
      </c>
      <c r="D38" s="14">
        <v>12</v>
      </c>
      <c r="E38" s="19">
        <v>243656</v>
      </c>
      <c r="F38" s="19">
        <f>D38*E38</f>
        <v>2923872</v>
      </c>
      <c r="G38" s="19"/>
      <c r="H38" s="19"/>
      <c r="I38" s="19">
        <f t="shared" si="4"/>
        <v>2923872</v>
      </c>
      <c r="J38" s="2"/>
    </row>
    <row r="39" spans="1:10" ht="31.5" x14ac:dyDescent="0.25">
      <c r="A39" s="12"/>
      <c r="B39" s="12" t="s">
        <v>48</v>
      </c>
      <c r="C39" s="14" t="s">
        <v>51</v>
      </c>
      <c r="D39" s="14">
        <v>18</v>
      </c>
      <c r="E39" s="19">
        <v>42375</v>
      </c>
      <c r="F39" s="19">
        <f>D39*E39</f>
        <v>762750</v>
      </c>
      <c r="G39" s="19"/>
      <c r="H39" s="19"/>
      <c r="I39" s="19">
        <f t="shared" si="4"/>
        <v>762750</v>
      </c>
    </row>
    <row r="40" spans="1:10" ht="47.25" x14ac:dyDescent="0.25">
      <c r="A40" s="12"/>
      <c r="B40" s="16" t="s">
        <v>52</v>
      </c>
      <c r="C40" s="14"/>
      <c r="D40" s="22"/>
      <c r="E40" s="20"/>
      <c r="F40" s="20">
        <f>F41+F42+F43+F44</f>
        <v>4392106.8000000007</v>
      </c>
      <c r="G40" s="20"/>
      <c r="H40" s="20"/>
      <c r="I40" s="20">
        <f>I41+I42+I43+I44</f>
        <v>4392106.8000000007</v>
      </c>
    </row>
    <row r="41" spans="1:10" ht="31.5" x14ac:dyDescent="0.25">
      <c r="A41" s="12"/>
      <c r="B41" s="12" t="s">
        <v>54</v>
      </c>
      <c r="C41" s="14" t="s">
        <v>9</v>
      </c>
      <c r="D41" s="14">
        <v>1</v>
      </c>
      <c r="E41" s="19">
        <v>270000</v>
      </c>
      <c r="F41" s="19">
        <f>D41*E41</f>
        <v>270000</v>
      </c>
      <c r="G41" s="19"/>
      <c r="H41" s="19"/>
      <c r="I41" s="19">
        <f>F41</f>
        <v>270000</v>
      </c>
    </row>
    <row r="42" spans="1:10" ht="31.5" x14ac:dyDescent="0.25">
      <c r="A42" s="12"/>
      <c r="B42" s="12" t="s">
        <v>47</v>
      </c>
      <c r="C42" s="14" t="s">
        <v>49</v>
      </c>
      <c r="D42" s="14">
        <v>12</v>
      </c>
      <c r="E42" s="19">
        <v>200000</v>
      </c>
      <c r="F42" s="19">
        <f t="shared" ref="F42:F44" si="5">D42*E42</f>
        <v>2400000</v>
      </c>
      <c r="G42" s="19"/>
      <c r="H42" s="19"/>
      <c r="I42" s="19">
        <f t="shared" ref="I42:I44" si="6">F42</f>
        <v>2400000</v>
      </c>
    </row>
    <row r="43" spans="1:10" ht="31.5" x14ac:dyDescent="0.25">
      <c r="A43" s="12"/>
      <c r="B43" s="12" t="s">
        <v>50</v>
      </c>
      <c r="C43" s="14" t="s">
        <v>51</v>
      </c>
      <c r="D43" s="14">
        <v>12</v>
      </c>
      <c r="E43" s="19">
        <f>165*503.54</f>
        <v>83084.100000000006</v>
      </c>
      <c r="F43" s="19">
        <f t="shared" si="5"/>
        <v>997009.20000000007</v>
      </c>
      <c r="G43" s="19"/>
      <c r="H43" s="19"/>
      <c r="I43" s="19">
        <f t="shared" si="6"/>
        <v>997009.20000000007</v>
      </c>
    </row>
    <row r="44" spans="1:10" ht="31.5" x14ac:dyDescent="0.25">
      <c r="A44" s="12"/>
      <c r="B44" s="12" t="s">
        <v>48</v>
      </c>
      <c r="C44" s="14" t="s">
        <v>51</v>
      </c>
      <c r="D44" s="14">
        <v>18</v>
      </c>
      <c r="E44" s="19">
        <f>80*503.54</f>
        <v>40283.200000000004</v>
      </c>
      <c r="F44" s="19">
        <f t="shared" si="5"/>
        <v>725097.60000000009</v>
      </c>
      <c r="G44" s="19"/>
      <c r="H44" s="19"/>
      <c r="I44" s="19">
        <f t="shared" si="6"/>
        <v>725097.60000000009</v>
      </c>
    </row>
    <row r="45" spans="1:10" ht="47.25" x14ac:dyDescent="0.25">
      <c r="A45" s="12"/>
      <c r="B45" s="16" t="s">
        <v>55</v>
      </c>
      <c r="C45" s="14"/>
      <c r="D45" s="22"/>
      <c r="E45" s="20"/>
      <c r="F45" s="20">
        <f>F46+F47+F48+F49</f>
        <v>7124868</v>
      </c>
      <c r="G45" s="20"/>
      <c r="H45" s="20"/>
      <c r="I45" s="20">
        <f>I46+I47+I48+I49</f>
        <v>7124868</v>
      </c>
    </row>
    <row r="46" spans="1:10" ht="31.5" x14ac:dyDescent="0.25">
      <c r="A46" s="12"/>
      <c r="B46" s="12" t="s">
        <v>56</v>
      </c>
      <c r="C46" s="14" t="s">
        <v>9</v>
      </c>
      <c r="D46" s="14">
        <v>1</v>
      </c>
      <c r="E46" s="19">
        <f>6*35000</f>
        <v>210000</v>
      </c>
      <c r="F46" s="19">
        <f>D46*E46</f>
        <v>210000</v>
      </c>
      <c r="G46" s="19"/>
      <c r="H46" s="19"/>
      <c r="I46" s="19">
        <f>F46</f>
        <v>210000</v>
      </c>
    </row>
    <row r="47" spans="1:10" ht="31.5" x14ac:dyDescent="0.25">
      <c r="A47" s="12"/>
      <c r="B47" s="12" t="s">
        <v>57</v>
      </c>
      <c r="C47" s="14" t="s">
        <v>49</v>
      </c>
      <c r="D47" s="14">
        <v>12</v>
      </c>
      <c r="E47" s="19">
        <v>400000</v>
      </c>
      <c r="F47" s="19">
        <f t="shared" ref="F47:F49" si="7">D47*E47</f>
        <v>4800000</v>
      </c>
      <c r="G47" s="19"/>
      <c r="H47" s="19"/>
      <c r="I47" s="19">
        <f t="shared" ref="I47:I49" si="8">F47</f>
        <v>4800000</v>
      </c>
    </row>
    <row r="48" spans="1:10" ht="31.5" x14ac:dyDescent="0.25">
      <c r="A48" s="12"/>
      <c r="B48" s="12" t="s">
        <v>50</v>
      </c>
      <c r="C48" s="14" t="s">
        <v>51</v>
      </c>
      <c r="D48" s="14">
        <v>12</v>
      </c>
      <c r="E48" s="19">
        <f>230*503.54</f>
        <v>115814.20000000001</v>
      </c>
      <c r="F48" s="19">
        <f t="shared" si="7"/>
        <v>1389770.4000000001</v>
      </c>
      <c r="G48" s="19"/>
      <c r="H48" s="19"/>
      <c r="I48" s="19">
        <f t="shared" si="8"/>
        <v>1389770.4000000001</v>
      </c>
    </row>
    <row r="49" spans="1:9" ht="31.5" x14ac:dyDescent="0.25">
      <c r="A49" s="12"/>
      <c r="B49" s="12" t="s">
        <v>48</v>
      </c>
      <c r="C49" s="14" t="s">
        <v>51</v>
      </c>
      <c r="D49" s="14">
        <v>18</v>
      </c>
      <c r="E49" s="19">
        <f>80*503.54</f>
        <v>40283.200000000004</v>
      </c>
      <c r="F49" s="19">
        <f t="shared" si="7"/>
        <v>725097.60000000009</v>
      </c>
      <c r="G49" s="19"/>
      <c r="H49" s="19"/>
      <c r="I49" s="19">
        <f t="shared" si="8"/>
        <v>725097.60000000009</v>
      </c>
    </row>
    <row r="50" spans="1:9" ht="19.5" customHeight="1" x14ac:dyDescent="0.25">
      <c r="A50" s="26" t="s">
        <v>23</v>
      </c>
      <c r="B50" s="11" t="s">
        <v>16</v>
      </c>
      <c r="C50" s="11"/>
      <c r="D50" s="10"/>
      <c r="E50" s="27"/>
      <c r="F50" s="28">
        <f>F11+F20+F26</f>
        <v>25208999.800000001</v>
      </c>
      <c r="G50" s="27"/>
      <c r="H50" s="27"/>
      <c r="I50" s="28">
        <f>I11+I20+I26</f>
        <v>25208999.800000001</v>
      </c>
    </row>
    <row r="51" spans="1:9" ht="27.75" customHeight="1" x14ac:dyDescent="0.25">
      <c r="A51" s="53" t="s">
        <v>67</v>
      </c>
      <c r="B51" s="53"/>
      <c r="C51" s="53"/>
      <c r="D51" s="53"/>
      <c r="E51" s="53"/>
      <c r="F51" s="53"/>
      <c r="G51" s="53"/>
      <c r="H51" s="53"/>
      <c r="I51" s="53"/>
    </row>
    <row r="52" spans="1:9" ht="19.5" customHeight="1" x14ac:dyDescent="0.25">
      <c r="A52" s="40"/>
      <c r="B52" s="41"/>
      <c r="C52" s="41"/>
      <c r="D52" s="42"/>
      <c r="E52" s="43"/>
      <c r="F52" s="44"/>
      <c r="G52" s="43"/>
      <c r="H52" s="43"/>
      <c r="I52" s="44"/>
    </row>
    <row r="53" spans="1:9" ht="27.75" customHeight="1" x14ac:dyDescent="0.25">
      <c r="A53" s="7" t="s">
        <v>24</v>
      </c>
      <c r="B53" s="23"/>
      <c r="C53" s="23"/>
      <c r="D53" s="31"/>
      <c r="E53" s="7"/>
      <c r="F53" s="7"/>
      <c r="G53" s="7"/>
      <c r="H53" s="7"/>
      <c r="I53" s="7"/>
    </row>
    <row r="54" spans="1:9" ht="15.75" x14ac:dyDescent="0.25">
      <c r="A54" s="7" t="s">
        <v>25</v>
      </c>
      <c r="B54" s="7"/>
      <c r="C54" s="7"/>
      <c r="D54" s="9"/>
      <c r="E54" s="7"/>
      <c r="F54" s="7"/>
      <c r="G54" s="7"/>
      <c r="H54" s="7"/>
      <c r="I54" s="7"/>
    </row>
    <row r="55" spans="1:9" ht="15.75" x14ac:dyDescent="0.25">
      <c r="A55" s="45" t="s">
        <v>26</v>
      </c>
      <c r="B55" s="45"/>
      <c r="C55" s="45"/>
      <c r="D55" s="45"/>
      <c r="E55" s="45"/>
      <c r="F55" s="45"/>
      <c r="G55" s="45"/>
      <c r="H55" s="45"/>
      <c r="I55" s="45"/>
    </row>
    <row r="56" spans="1:9" ht="15.75" x14ac:dyDescent="0.25">
      <c r="A56" s="4"/>
      <c r="D56"/>
      <c r="E56"/>
      <c r="F56"/>
      <c r="I56"/>
    </row>
    <row r="57" spans="1:9" ht="15.75" x14ac:dyDescent="0.25">
      <c r="A57" s="32" t="s">
        <v>62</v>
      </c>
      <c r="B57" s="32"/>
      <c r="C57" s="32"/>
      <c r="D57"/>
      <c r="E57"/>
      <c r="F57"/>
      <c r="I57"/>
    </row>
    <row r="58" spans="1:9" ht="15.75" x14ac:dyDescent="0.25">
      <c r="A58" s="4" t="s">
        <v>63</v>
      </c>
      <c r="D58"/>
      <c r="E58"/>
      <c r="F58"/>
      <c r="I58"/>
    </row>
    <row r="59" spans="1:9" ht="15.75" x14ac:dyDescent="0.25">
      <c r="A59" s="4"/>
      <c r="D59"/>
      <c r="E59"/>
      <c r="F59"/>
      <c r="I59"/>
    </row>
    <row r="60" spans="1:9" ht="15.75" x14ac:dyDescent="0.25">
      <c r="A60" s="4" t="s">
        <v>27</v>
      </c>
      <c r="D60"/>
      <c r="E60"/>
      <c r="F60"/>
      <c r="I60"/>
    </row>
    <row r="61" spans="1:9" ht="15.75" x14ac:dyDescent="0.25">
      <c r="A61" s="4" t="s">
        <v>28</v>
      </c>
      <c r="D61"/>
      <c r="E61"/>
      <c r="F61"/>
      <c r="I61"/>
    </row>
    <row r="62" spans="1:9" ht="15.75" x14ac:dyDescent="0.25">
      <c r="A62" s="4"/>
      <c r="D62"/>
      <c r="E62"/>
      <c r="F62"/>
      <c r="I62"/>
    </row>
    <row r="63" spans="1:9" ht="15.75" x14ac:dyDescent="0.25">
      <c r="A63" s="4" t="s">
        <v>64</v>
      </c>
      <c r="D63"/>
      <c r="E63"/>
      <c r="F63"/>
      <c r="I63"/>
    </row>
    <row r="64" spans="1:9" ht="15.75" x14ac:dyDescent="0.25">
      <c r="A64" s="5"/>
      <c r="D64"/>
      <c r="E64"/>
      <c r="F64"/>
      <c r="I64"/>
    </row>
    <row r="65" spans="1:9" ht="15.75" x14ac:dyDescent="0.25">
      <c r="A65" s="4"/>
      <c r="D65"/>
      <c r="E65"/>
      <c r="F65"/>
      <c r="I65"/>
    </row>
    <row r="66" spans="1:9" ht="15.75" x14ac:dyDescent="0.25">
      <c r="A66" s="4" t="s">
        <v>65</v>
      </c>
      <c r="D66"/>
      <c r="E66"/>
      <c r="F66"/>
      <c r="I66"/>
    </row>
    <row r="67" spans="1:9" ht="15.75" x14ac:dyDescent="0.25">
      <c r="A67" s="4" t="s">
        <v>28</v>
      </c>
      <c r="D67" s="33"/>
      <c r="E67" s="33"/>
      <c r="F67" s="33"/>
      <c r="G67" s="33"/>
      <c r="H67" s="33"/>
      <c r="I67" s="33"/>
    </row>
    <row r="68" spans="1:9" ht="15.75" x14ac:dyDescent="0.25">
      <c r="A68" s="4"/>
      <c r="D68" s="33"/>
      <c r="E68" s="33"/>
      <c r="F68" s="33"/>
      <c r="G68" s="33"/>
      <c r="H68" s="33"/>
      <c r="I68" s="33"/>
    </row>
    <row r="69" spans="1:9" ht="15.75" x14ac:dyDescent="0.25">
      <c r="A69" s="4" t="s">
        <v>66</v>
      </c>
      <c r="D69" s="33"/>
      <c r="E69" s="33"/>
      <c r="F69" s="33"/>
      <c r="G69" s="33"/>
      <c r="H69" s="33"/>
      <c r="I69" s="33"/>
    </row>
    <row r="70" spans="1:9" ht="15.75" x14ac:dyDescent="0.25">
      <c r="A70" s="4"/>
      <c r="E70"/>
      <c r="F70"/>
      <c r="I70"/>
    </row>
    <row r="71" spans="1:9" x14ac:dyDescent="0.25">
      <c r="A71" s="6"/>
      <c r="E71"/>
      <c r="F71"/>
      <c r="I71"/>
    </row>
  </sheetData>
  <mergeCells count="14">
    <mergeCell ref="A1:I1"/>
    <mergeCell ref="A3:I3"/>
    <mergeCell ref="A5:I5"/>
    <mergeCell ref="A6:I6"/>
    <mergeCell ref="A7:I7"/>
    <mergeCell ref="A55:I55"/>
    <mergeCell ref="G9:I9"/>
    <mergeCell ref="A9:A10"/>
    <mergeCell ref="B9:B10"/>
    <mergeCell ref="C9:C10"/>
    <mergeCell ref="D9:D10"/>
    <mergeCell ref="E9:E10"/>
    <mergeCell ref="F9:F10"/>
    <mergeCell ref="A51:I51"/>
  </mergeCells>
  <pageMargins left="0.7" right="0.7" top="0.75" bottom="0.75" header="0.3" footer="0.3"/>
  <pageSetup paperSize="9" scale="67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2021-08-16T04:51:23Z</cp:lastPrinted>
  <dcterms:created xsi:type="dcterms:W3CDTF">2021-07-28T13:34:48Z</dcterms:created>
  <dcterms:modified xsi:type="dcterms:W3CDTF">2021-08-16T04:52:02Z</dcterms:modified>
</cp:coreProperties>
</file>