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1490" windowHeight="4650"/>
  </bookViews>
  <sheets>
    <sheet name="Лист3" sheetId="3" r:id="rId1"/>
  </sheets>
  <calcPr calcId="152511"/>
</workbook>
</file>

<file path=xl/calcChain.xml><?xml version="1.0" encoding="utf-8"?>
<calcChain xmlns="http://schemas.openxmlformats.org/spreadsheetml/2006/main">
  <c r="I63" i="3" l="1"/>
  <c r="F85" i="3" l="1"/>
  <c r="F71" i="3"/>
  <c r="I50" i="3"/>
  <c r="I72" i="3"/>
  <c r="F80" i="3"/>
  <c r="I80" i="3" s="1"/>
  <c r="F79" i="3"/>
  <c r="I79" i="3" s="1"/>
  <c r="F82" i="3"/>
  <c r="I82" i="3" s="1"/>
  <c r="F83" i="3"/>
  <c r="I83" i="3" s="1"/>
  <c r="F84" i="3"/>
  <c r="I84" i="3" s="1"/>
  <c r="F78" i="3" l="1"/>
  <c r="F77" i="3" s="1"/>
  <c r="I71" i="3"/>
  <c r="I76" i="3"/>
  <c r="I75" i="3"/>
  <c r="I74" i="3"/>
  <c r="I73" i="3"/>
  <c r="I77" i="3" l="1"/>
  <c r="F30" i="3"/>
  <c r="I78" i="3"/>
  <c r="F54" i="3"/>
  <c r="F70" i="3"/>
  <c r="I70" i="3" s="1"/>
  <c r="F69" i="3"/>
  <c r="I66" i="3"/>
  <c r="I65" i="3"/>
  <c r="F67" i="3"/>
  <c r="I67" i="3" s="1"/>
  <c r="F64" i="3"/>
  <c r="F11" i="3"/>
  <c r="I11" i="3" s="1"/>
  <c r="F16" i="3"/>
  <c r="I16" i="3" s="1"/>
  <c r="F17" i="3"/>
  <c r="I17" i="3" s="1"/>
  <c r="F18" i="3"/>
  <c r="I18" i="3" s="1"/>
  <c r="F19" i="3"/>
  <c r="I19" i="3" s="1"/>
  <c r="F20" i="3"/>
  <c r="I20" i="3" s="1"/>
  <c r="F28" i="3"/>
  <c r="I28" i="3" s="1"/>
  <c r="F29" i="3"/>
  <c r="F32" i="3"/>
  <c r="F31" i="3" s="1"/>
  <c r="F36" i="3"/>
  <c r="F37" i="3"/>
  <c r="I37" i="3" s="1"/>
  <c r="F40" i="3"/>
  <c r="F41" i="3"/>
  <c r="I41" i="3" s="1"/>
  <c r="F42" i="3"/>
  <c r="I42" i="3" s="1"/>
  <c r="F46" i="3"/>
  <c r="F49" i="3"/>
  <c r="F51" i="3"/>
  <c r="I51" i="3" s="1"/>
  <c r="F22" i="3"/>
  <c r="I22" i="3" s="1"/>
  <c r="F23" i="3"/>
  <c r="F25" i="3"/>
  <c r="F24" i="3" s="1"/>
  <c r="I47" i="3"/>
  <c r="I60" i="3"/>
  <c r="I39" i="3"/>
  <c r="I35" i="3"/>
  <c r="I44" i="3"/>
  <c r="I26" i="3"/>
  <c r="F15" i="3"/>
  <c r="I15" i="3" s="1"/>
  <c r="F14" i="3"/>
  <c r="I14" i="3" s="1"/>
  <c r="F13" i="3"/>
  <c r="I13" i="3" s="1"/>
  <c r="F12" i="3"/>
  <c r="I12" i="3" s="1"/>
  <c r="I46" i="3" l="1"/>
  <c r="F45" i="3"/>
  <c r="I49" i="3"/>
  <c r="F48" i="3"/>
  <c r="I48" i="3" s="1"/>
  <c r="I40" i="3"/>
  <c r="F38" i="3"/>
  <c r="I36" i="3"/>
  <c r="F34" i="3"/>
  <c r="I64" i="3"/>
  <c r="F63" i="3"/>
  <c r="I69" i="3"/>
  <c r="F68" i="3"/>
  <c r="I52" i="3"/>
  <c r="I25" i="3"/>
  <c r="F21" i="3"/>
  <c r="I23" i="3"/>
  <c r="I32" i="3"/>
  <c r="I31" i="3" s="1"/>
  <c r="I45" i="3"/>
  <c r="I68" i="3"/>
  <c r="F27" i="3"/>
  <c r="I27" i="3" s="1"/>
  <c r="I10" i="3" s="1"/>
  <c r="I54" i="3"/>
  <c r="I34" i="3"/>
  <c r="I29" i="3"/>
  <c r="F62" i="3" l="1"/>
  <c r="F10" i="3"/>
  <c r="I62" i="3" l="1"/>
  <c r="I30" i="3"/>
  <c r="F90" i="3" l="1"/>
</calcChain>
</file>

<file path=xl/comments1.xml><?xml version="1.0" encoding="utf-8"?>
<comments xmlns="http://schemas.openxmlformats.org/spreadsheetml/2006/main">
  <authors>
    <author>Автор</author>
  </authors>
  <commentList>
    <comment ref="B52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Обучение и проведение мастер классов для родителей имеющих детей с особыми образовательными потребностями. 
Обученные тренера -специалисты логопеды, дефектологи, 
психолог- тифлопедагоги
ПМПК (психолого-медико-педагогическая консультация)  проведут мастер классы с родителями коррекционно-развивающему взаимодействию с ребенком. Формированию позитивного образа ребенка, его будущего через изменения родительских притязании.
</t>
        </r>
      </text>
    </comment>
  </commentList>
</comments>
</file>

<file path=xl/sharedStrings.xml><?xml version="1.0" encoding="utf-8"?>
<sst xmlns="http://schemas.openxmlformats.org/spreadsheetml/2006/main" count="172" uniqueCount="117">
  <si>
    <t>Смета расходов по реализации социального проекта</t>
  </si>
  <si>
    <t>№</t>
  </si>
  <si>
    <t>Единица измерения</t>
  </si>
  <si>
    <t>Средства гранта</t>
  </si>
  <si>
    <t>Руководитель проекта</t>
  </si>
  <si>
    <t>месяц</t>
  </si>
  <si>
    <t>Главный куратор проекта</t>
  </si>
  <si>
    <t>Бухгалтер</t>
  </si>
  <si>
    <t>2) социальный налог и социальные отчисления</t>
  </si>
  <si>
    <t>3) обязательное медицинское страхование</t>
  </si>
  <si>
    <t>4) банковские услуги</t>
  </si>
  <si>
    <t>5) расходы на оплату услуг связи</t>
  </si>
  <si>
    <t>6) расходы на оплату аренды офисного помещения (22.84 кв.м. х 3500 тенге)</t>
  </si>
  <si>
    <t>7) Расходные материалы, приобретение товаров, необходимых для обслуживания и содержания основных средств и другие запасы, в том числе:</t>
  </si>
  <si>
    <t>8) Прочие расходы, в том числе:</t>
  </si>
  <si>
    <t>Услуги по заправке картриджей</t>
  </si>
  <si>
    <t>услуга</t>
  </si>
  <si>
    <t>Услуги по обслуживанию 1С:Бухгалтерия</t>
  </si>
  <si>
    <t>МФУ (принтер 3 в 1)</t>
  </si>
  <si>
    <t>штук</t>
  </si>
  <si>
    <t>грантовому финансированию</t>
  </si>
  <si>
    <t>ФИО</t>
  </si>
  <si>
    <t>Приложение № 2 
к Договору о предоставлении гранта 
от «26» июля 2021 года № 34</t>
  </si>
  <si>
    <t>тенге</t>
  </si>
  <si>
    <t>Статьи расходов*</t>
  </si>
  <si>
    <t xml:space="preserve">Стоимость </t>
  </si>
  <si>
    <t xml:space="preserve">Всего </t>
  </si>
  <si>
    <t>Источники финансирования</t>
  </si>
  <si>
    <t>Заявитель (собственный вклад)</t>
  </si>
  <si>
    <t>Другие источники со финансирования</t>
  </si>
  <si>
    <t>1) Заработная плата, в том числе:</t>
  </si>
  <si>
    <t>Задача 3.Разработка методических рекомендации для специалистов, работающих с инклюзивной молодежью</t>
  </si>
  <si>
    <t>Всего</t>
  </si>
  <si>
    <t>Ноутбук</t>
  </si>
  <si>
    <t>Расходные материалы на орг.технику</t>
  </si>
  <si>
    <t>Канцелярские товары (4чел * 6МРП)</t>
  </si>
  <si>
    <t>Сумма гранта: 19 608 000 (девятнадцать миллионов шестьсот восемь тысяч) тенге</t>
  </si>
  <si>
    <t xml:space="preserve">Грантополучатель: Филиал Объединение индивидуальных предпринимателей и юридических лиц «Республиканская ассоциация «Асыл бала» по Южно-Казахстанской области </t>
  </si>
  <si>
    <t>Задача 8. Приобрести для обучения детей тактильно- ощутимые  материалы для  развития интеллектуальных способностей у слабовидящих и слепых детей с помощью авторской методики обучению устному счету</t>
  </si>
  <si>
    <t>Прямые расходы на мероприятия в том числе:</t>
  </si>
  <si>
    <r>
      <t>Административные затраты:</t>
    </r>
    <r>
      <rPr>
        <sz val="11"/>
        <rFont val="Times New Roman"/>
        <family val="1"/>
        <charset val="204"/>
      </rPr>
      <t xml:space="preserve"> ( с 1стр. по 8стр.+2мто)</t>
    </r>
  </si>
  <si>
    <t>Информационная работа о ходе реализации  проекта в соответствии с условиями  договора:</t>
  </si>
  <si>
    <r>
      <t>««</t>
    </r>
    <r>
      <rPr>
        <b/>
        <sz val="12"/>
        <color theme="1"/>
        <rFont val="Times New Roman"/>
        <family val="1"/>
        <charset val="204"/>
      </rPr>
      <t>СОГЛАСОВАНО»</t>
    </r>
  </si>
  <si>
    <t xml:space="preserve">Грантодатель: </t>
  </si>
  <si>
    <t>НАО «Центр поддержки гражданских инициатив»</t>
  </si>
  <si>
    <t xml:space="preserve">И.О. Председателя Правления </t>
  </si>
  <si>
    <t>_________________ / Абенова Б.М.</t>
  </si>
  <si>
    <t xml:space="preserve">Директор проектного офиса по государственному </t>
  </si>
  <si>
    <t xml:space="preserve">грантовому финансированию </t>
  </si>
  <si>
    <t>_________________ / Киикбаев Ж.</t>
  </si>
  <si>
    <t xml:space="preserve">Главный менеджер проектного офиса по государственному </t>
  </si>
  <si>
    <t>________________ / Галимова А.Т.</t>
  </si>
  <si>
    <t>Коли
чество</t>
  </si>
  <si>
    <t xml:space="preserve">Задача 4. Проведение информационно-разъяснтельной работы в молодежных ресурсных центрах по вопросам построения инклюзивного общества по принципу «Равный равному» с участием различных групп молодежи и лиц с ограниченными возможностями. 
</t>
  </si>
  <si>
    <t>Задача 6. Повышение уровня мотивации и укрепление жизненных установок не менее 200 лиц с ограниченными возможностями из числа молодежи. Содействие включению не менее 200 лиц с ограниченными возможностями в активную общественную жизнь.</t>
  </si>
  <si>
    <t>I</t>
  </si>
  <si>
    <t>II</t>
  </si>
  <si>
    <t xml:space="preserve">Задача 2. Проведение анализа для определения необходимых ресурсов на развитие инклюзивного образования в Казахстане 
Привлечение экспертов-аналитиков и других специалистов, занимающихся исследованиями в указанной сфере
</t>
  </si>
  <si>
    <t xml:space="preserve">Грантополучатель: 
Руководитель организации _________________  Усенова Г.К.
               М.П.
</t>
  </si>
  <si>
    <t>9) Материально-техническое обеспечение, в том числе:</t>
  </si>
  <si>
    <t>СММ менеджер</t>
  </si>
  <si>
    <t>Услуги координатора центра   в г.Нур -Султан, Шымкент, Атырау (3 человека*130 000 *4 месяца)</t>
  </si>
  <si>
    <t xml:space="preserve">Услуги по организации поездки в лагерь«Кок-Тобе» в Толебийском районе. </t>
  </si>
  <si>
    <t xml:space="preserve">Услуги по организации и проведению интеллектуального марафона  «Дорога к знаниям» для не менее 450  детей с особыми образовательными потребностями </t>
  </si>
  <si>
    <t xml:space="preserve">Создание  видеоролика (хронометраж до  1 минуты для соцсетей на государственном и русском языках  )
</t>
  </si>
  <si>
    <t>Задача 1. Организация и проведение диалоговой площадки для обсуждения и решения проблем инклюзивного общества.</t>
  </si>
  <si>
    <t>Услуги по разработке буклетов, брошюр, программ конференции</t>
  </si>
  <si>
    <t>Изготовление сертификатов (342штук х 454)</t>
  </si>
  <si>
    <t xml:space="preserve">Услуги по проведению анкетирования </t>
  </si>
  <si>
    <t>Услуги по составлению аналитического материала ( 2*200 000 тг)</t>
  </si>
  <si>
    <t>Услуги по редактированию и корректированию методического материала, буклетов, брошюр, программ конференции</t>
  </si>
  <si>
    <t>Услуги по дизайну  методического материала, буклетов, брошюр, программ конференции</t>
  </si>
  <si>
    <t>Услуги по верстке сборника лучших практик (50 страниц)</t>
  </si>
  <si>
    <t>Услуги по изданию сборника лучших практик волонтерской деятельности (формат А4, двухсторонняя цветная печать, плотностью 80 гр не менее 50 страниц- не менее 50 экземпляров)</t>
  </si>
  <si>
    <t xml:space="preserve">Услуги тренеров по обучению и мастер классов для родителей (4х250 000) </t>
  </si>
  <si>
    <t>Услуги по разработке буклетов, брошюр, программ диологовой площадки</t>
  </si>
  <si>
    <t xml:space="preserve">Услуги экспертов  ( 4 эксперта  *75 000 тенге) </t>
  </si>
  <si>
    <t xml:space="preserve"> Услуги по техническому обеспечению ZOOM </t>
  </si>
  <si>
    <t xml:space="preserve">Услуги по обработке информации, редактированию и корректированию материалов текста- </t>
  </si>
  <si>
    <t>Услуги  тренеров по обучению  55 социальных  педагогов, педагогов -ассистентов, ассистентов в режиме- онлайн (4 тренера*250 000 тенге)</t>
  </si>
  <si>
    <t>Услуга по изготовление сертификатов</t>
  </si>
  <si>
    <t xml:space="preserve">2. Услуги по проведению семейной конференции </t>
  </si>
  <si>
    <t>Услуга тренера по разработке бизнес планов для открытия своего малого бизнеса</t>
  </si>
  <si>
    <t>Услуга тренера по проведению мастер клсса по обучение на тему « Развитие навыков успешного предпринимательства , «Семья в сложной финансовой ситуации»</t>
  </si>
  <si>
    <t>Проведением мастер классов в оформлении заявок на льготные кредитования  приглашением тренеров от  Фонда «Даму», НПП Атамекен.</t>
  </si>
  <si>
    <t>Услуги 2-х тренеров по обучению  СММ маркетингу (2*285635 тг)</t>
  </si>
  <si>
    <t>Услуга 2-х тренеров</t>
  </si>
  <si>
    <t xml:space="preserve">Путевка на 1 го  ребенка </t>
  </si>
  <si>
    <t>Подарки участникам</t>
  </si>
  <si>
    <t>Изготовление сертификатов для участников</t>
  </si>
  <si>
    <t>Изготовление сертификатов для преподавателей</t>
  </si>
  <si>
    <t>2. Услуги по приобретению учебных  материалов: комплекст книг Basic(A,B экстра (3 книги) для инструктора педаогов по шрифту Брайля.   приобретение комплект книг Basic по шрифту Брайля для детей (3 книги в одном комплекте)</t>
  </si>
  <si>
    <t xml:space="preserve">Услуга транспорта </t>
  </si>
  <si>
    <r>
      <t>Задача 5.</t>
    </r>
    <r>
      <rPr>
        <sz val="11"/>
        <rFont val="Times New Roman"/>
        <family val="1"/>
        <charset val="204"/>
      </rPr>
      <t xml:space="preserve"> </t>
    </r>
    <r>
      <rPr>
        <b/>
        <sz val="11"/>
        <rFont val="Times New Roman"/>
        <family val="1"/>
        <charset val="204"/>
      </rPr>
      <t>Обучение координаторов и специалистов (социальных педагогов, педагогов – ассистентов и координаторов), работающих с детьми с ООП,  молодежью с особыми образовательными потребностями  и лиц с инвалидностью.</t>
    </r>
  </si>
  <si>
    <r>
      <t>Задача 7. Организация мероприятий для участников проекта встреч, акций, творческих конкурсов, посещение экскурсий в музеи и т.д., приуроченных к памятным, праздничным датам и событиям в Казахстане и в международном сообществе. Так, например, День инвалидов Республики Казахстан считают второе октября месяца.</t>
    </r>
    <r>
      <rPr>
        <sz val="11"/>
        <rFont val="Times New Roman"/>
        <family val="1"/>
        <charset val="204"/>
      </rPr>
      <t xml:space="preserve">     </t>
    </r>
  </si>
  <si>
    <r>
      <t>Задача 9.</t>
    </r>
    <r>
      <rPr>
        <sz val="11"/>
        <rFont val="Times New Roman"/>
        <family val="1"/>
        <charset val="204"/>
      </rPr>
      <t xml:space="preserve"> </t>
    </r>
    <r>
      <rPr>
        <b/>
        <sz val="11"/>
        <rFont val="Times New Roman"/>
        <family val="1"/>
        <charset val="204"/>
      </rPr>
      <t>Определение уровня удовлетворенности лиц с ограниченными возможностями мерами государственной поддержки.</t>
    </r>
  </si>
  <si>
    <t xml:space="preserve"> </t>
  </si>
  <si>
    <t>Услуги эксперта за разработке анкет</t>
  </si>
  <si>
    <t>Услуги  тренера  по международной программе Cisco</t>
  </si>
  <si>
    <t>тираж</t>
  </si>
  <si>
    <t>Изготовление сертификатов</t>
  </si>
  <si>
    <t>Услуга по организации концертной программы с приглашением аниматоров</t>
  </si>
  <si>
    <t>Услуга автотранспорта по встречи и перевозке гостей (трансфер)</t>
  </si>
  <si>
    <t>Приобретение билетов по локациям</t>
  </si>
  <si>
    <t xml:space="preserve">штук </t>
  </si>
  <si>
    <t>Услуги по изготовлению Баннер (полотно 10*7м *700тенге)</t>
  </si>
  <si>
    <t>Подарки участникам (интеллектуальные игры)</t>
  </si>
  <si>
    <t>1. Услуги по приобретению основных средств ( абакусы для незрячих детей, индивидуальный абакус для тифлопедаогов, демонстрационный абакус, флешкарты, методичес пособие для инструкторов</t>
  </si>
  <si>
    <t xml:space="preserve">3.Услуги по приобретению учебных  материалов: комплекст книг Basic(A,B экстра (3 книги) для инструктора педаогов по шрифту Брайля.   </t>
  </si>
  <si>
    <t>4. Услуга по приобретению аудио книг для незрячих детей</t>
  </si>
  <si>
    <t>5.Услуга по приобретению канцелярских товаров, Приобретение доски для слабослыщащих</t>
  </si>
  <si>
    <t>Тактильно- ощутимые  материалы для  развития интеллектуальных способностей у слабовидящих и слепых детей с помощью авторской методики обучению устному счету для КГУ «Школа-интернат «Үміт» школа №4 им. Островского г.Алматы)  в том числе:</t>
  </si>
  <si>
    <t xml:space="preserve">6.Услуги по оплате инструкторам (127000*3 месяца) </t>
  </si>
  <si>
    <t>Услуги полиграфии по  распечатки задани на 9-станций ( в формате А3, цветная распечатка на плотная бумага)</t>
  </si>
  <si>
    <r>
      <rPr>
        <b/>
        <sz val="11"/>
        <rFont val="Times New Roman"/>
        <family val="1"/>
        <charset val="204"/>
      </rPr>
      <t xml:space="preserve">Полиграфические услуги, в том числе:         </t>
    </r>
    <r>
      <rPr>
        <sz val="11"/>
        <rFont val="Times New Roman"/>
        <family val="1"/>
        <charset val="204"/>
      </rPr>
      <t xml:space="preserve">                                   Услуги эксперта и рецензента по методическим материалам </t>
    </r>
  </si>
  <si>
    <t>Тема гранта: "Поддержка молодежных инициатив, направленных на создание и развитие инклюзивного общества"</t>
  </si>
  <si>
    <t>Услуги по проведению экскурсии по  музеям в 14 областях, г Нур-Султан, Алматы и Шымкент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</si>
</sst>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14"/>
      <name val="Times New Roman"/>
      <family val="1"/>
      <charset val="204"/>
    </font>
    <font>
      <sz val="11"/>
      <color theme="3"/>
      <name val="Times New Roman"/>
      <family val="1"/>
      <charset val="204"/>
    </font>
    <font>
      <sz val="14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5" fillId="2" borderId="0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left" vertical="center" wrapText="1"/>
    </xf>
    <xf numFmtId="49" fontId="7" fillId="0" borderId="0" xfId="0" applyNumberFormat="1" applyFont="1"/>
    <xf numFmtId="0" fontId="7" fillId="2" borderId="0" xfId="0" applyFont="1" applyFill="1"/>
    <xf numFmtId="0" fontId="7" fillId="2" borderId="0" xfId="0" applyFont="1" applyFill="1" applyAlignment="1">
      <alignment horizontal="center"/>
    </xf>
    <xf numFmtId="0" fontId="7" fillId="2" borderId="0" xfId="0" applyFont="1" applyFill="1" applyAlignment="1">
      <alignment horizontal="right"/>
    </xf>
    <xf numFmtId="49" fontId="4" fillId="0" borderId="0" xfId="0" applyNumberFormat="1" applyFont="1" applyAlignment="1">
      <alignment horizontal="center"/>
    </xf>
    <xf numFmtId="0" fontId="4" fillId="2" borderId="0" xfId="0" applyFont="1" applyFill="1"/>
    <xf numFmtId="0" fontId="4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 vertical="center"/>
    </xf>
    <xf numFmtId="0" fontId="7" fillId="0" borderId="1" xfId="0" applyFont="1" applyFill="1" applyBorder="1" applyAlignment="1">
      <alignment vertical="center" wrapText="1"/>
    </xf>
    <xf numFmtId="3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3" fontId="9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5" fillId="2" borderId="0" xfId="0" applyFont="1" applyFill="1" applyAlignment="1">
      <alignment vertical="center" wrapText="1"/>
    </xf>
    <xf numFmtId="0" fontId="4" fillId="2" borderId="0" xfId="0" applyFont="1" applyFill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2" borderId="0" xfId="0" applyFont="1" applyFill="1" applyBorder="1" applyAlignment="1">
      <alignment vertical="center" wrapText="1"/>
    </xf>
    <xf numFmtId="164" fontId="9" fillId="0" borderId="1" xfId="0" applyNumberFormat="1" applyFont="1" applyFill="1" applyBorder="1" applyAlignment="1">
      <alignment vertical="center" wrapText="1"/>
    </xf>
    <xf numFmtId="164" fontId="7" fillId="0" borderId="1" xfId="0" applyNumberFormat="1" applyFont="1" applyFill="1" applyBorder="1" applyAlignment="1">
      <alignment vertical="center" wrapText="1"/>
    </xf>
    <xf numFmtId="0" fontId="3" fillId="0" borderId="0" xfId="0" applyFont="1" applyAlignment="1">
      <alignment vertical="center"/>
    </xf>
    <xf numFmtId="0" fontId="9" fillId="0" borderId="1" xfId="0" applyFont="1" applyFill="1" applyBorder="1" applyAlignment="1">
      <alignment vertical="center" wrapText="1"/>
    </xf>
    <xf numFmtId="0" fontId="0" fillId="0" borderId="0" xfId="0" applyFill="1"/>
    <xf numFmtId="0" fontId="9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horizontal="center" vertical="center" wrapText="1"/>
    </xf>
    <xf numFmtId="164" fontId="9" fillId="0" borderId="2" xfId="0" applyNumberFormat="1" applyFont="1" applyFill="1" applyBorder="1" applyAlignment="1">
      <alignment vertical="center" wrapText="1"/>
    </xf>
    <xf numFmtId="3" fontId="7" fillId="0" borderId="2" xfId="0" applyNumberFormat="1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wrapText="1"/>
    </xf>
    <xf numFmtId="0" fontId="7" fillId="0" borderId="1" xfId="0" applyFont="1" applyFill="1" applyBorder="1" applyAlignment="1">
      <alignment horizontal="center" wrapText="1"/>
    </xf>
    <xf numFmtId="3" fontId="7" fillId="0" borderId="1" xfId="0" applyNumberFormat="1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3" fontId="0" fillId="0" borderId="0" xfId="0" applyNumberFormat="1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/>
    <xf numFmtId="0" fontId="9" fillId="0" borderId="3" xfId="0" applyFont="1" applyFill="1" applyBorder="1" applyAlignment="1">
      <alignment horizontal="center" vertical="center" wrapText="1"/>
    </xf>
    <xf numFmtId="164" fontId="9" fillId="0" borderId="3" xfId="0" applyNumberFormat="1" applyFont="1" applyFill="1" applyBorder="1" applyAlignment="1">
      <alignment vertical="center" wrapText="1"/>
    </xf>
    <xf numFmtId="0" fontId="7" fillId="0" borderId="3" xfId="0" applyFont="1" applyFill="1" applyBorder="1" applyAlignment="1">
      <alignment horizontal="center" vertical="center" wrapText="1"/>
    </xf>
    <xf numFmtId="3" fontId="7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vertical="center" wrapText="1"/>
    </xf>
    <xf numFmtId="0" fontId="0" fillId="2" borderId="0" xfId="0" applyFill="1"/>
    <xf numFmtId="0" fontId="7" fillId="2" borderId="1" xfId="0" applyFont="1" applyFill="1" applyBorder="1" applyAlignment="1">
      <alignment vertical="center" wrapText="1"/>
    </xf>
    <xf numFmtId="0" fontId="1" fillId="0" borderId="0" xfId="0" applyFont="1"/>
    <xf numFmtId="0" fontId="1" fillId="2" borderId="0" xfId="0" applyFont="1" applyFill="1"/>
    <xf numFmtId="3" fontId="4" fillId="0" borderId="0" xfId="0" applyNumberFormat="1" applyFont="1" applyFill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7" fillId="0" borderId="4" xfId="0" applyFont="1" applyFill="1" applyBorder="1" applyAlignment="1">
      <alignment vertical="center" wrapText="1"/>
    </xf>
    <xf numFmtId="164" fontId="7" fillId="0" borderId="4" xfId="0" applyNumberFormat="1" applyFont="1" applyFill="1" applyBorder="1" applyAlignment="1">
      <alignment vertical="center" wrapText="1"/>
    </xf>
    <xf numFmtId="0" fontId="14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wrapText="1"/>
    </xf>
    <xf numFmtId="3" fontId="0" fillId="2" borderId="0" xfId="0" applyNumberFormat="1" applyFill="1"/>
    <xf numFmtId="0" fontId="15" fillId="0" borderId="0" xfId="0" applyFont="1"/>
    <xf numFmtId="3" fontId="1" fillId="0" borderId="0" xfId="0" applyNumberFormat="1" applyFont="1"/>
    <xf numFmtId="3" fontId="1" fillId="2" borderId="0" xfId="0" applyNumberFormat="1" applyFont="1" applyFill="1"/>
    <xf numFmtId="3" fontId="5" fillId="0" borderId="1" xfId="0" applyNumberFormat="1" applyFont="1" applyFill="1" applyBorder="1" applyAlignment="1">
      <alignment horizontal="center" vertical="center"/>
    </xf>
    <xf numFmtId="3" fontId="9" fillId="0" borderId="3" xfId="0" applyNumberFormat="1" applyFont="1" applyFill="1" applyBorder="1" applyAlignment="1">
      <alignment horizontal="center" vertical="center" wrapText="1"/>
    </xf>
    <xf numFmtId="3" fontId="9" fillId="0" borderId="2" xfId="0" applyNumberFormat="1" applyFont="1" applyFill="1" applyBorder="1" applyAlignment="1">
      <alignment horizontal="center" vertical="center" wrapText="1"/>
    </xf>
    <xf numFmtId="0" fontId="7" fillId="0" borderId="0" xfId="0" applyFont="1"/>
    <xf numFmtId="3" fontId="9" fillId="0" borderId="1" xfId="0" applyNumberFormat="1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justify" vertical="center"/>
    </xf>
    <xf numFmtId="3" fontId="7" fillId="0" borderId="1" xfId="0" applyNumberFormat="1" applyFont="1" applyFill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wrapText="1"/>
    </xf>
    <xf numFmtId="3" fontId="7" fillId="0" borderId="4" xfId="0" applyNumberFormat="1" applyFont="1" applyFill="1" applyBorder="1" applyAlignment="1">
      <alignment horizontal="center" vertical="center" wrapText="1"/>
    </xf>
    <xf numFmtId="3" fontId="9" fillId="0" borderId="4" xfId="0" applyNumberFormat="1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4" fillId="0" borderId="1" xfId="0" applyFont="1" applyFill="1" applyBorder="1"/>
    <xf numFmtId="0" fontId="5" fillId="0" borderId="1" xfId="0" applyFont="1" applyFill="1" applyBorder="1"/>
    <xf numFmtId="0" fontId="9" fillId="0" borderId="1" xfId="0" applyFont="1" applyFill="1" applyBorder="1" applyAlignment="1">
      <alignment horizontal="center" wrapText="1"/>
    </xf>
    <xf numFmtId="0" fontId="9" fillId="0" borderId="2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left" vertical="center" wrapText="1"/>
    </xf>
    <xf numFmtId="0" fontId="7" fillId="2" borderId="0" xfId="0" applyFont="1" applyFill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/>
    </xf>
    <xf numFmtId="49" fontId="6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105"/>
  <sheetViews>
    <sheetView tabSelected="1" topLeftCell="A61" zoomScale="64" zoomScaleNormal="64" workbookViewId="0">
      <selection activeCell="K98" sqref="K98"/>
    </sheetView>
  </sheetViews>
  <sheetFormatPr defaultRowHeight="15" x14ac:dyDescent="0.25"/>
  <cols>
    <col min="1" max="1" width="4.85546875" customWidth="1"/>
    <col min="2" max="2" width="48.42578125" customWidth="1"/>
    <col min="3" max="3" width="9.85546875" customWidth="1"/>
    <col min="4" max="4" width="6.140625" customWidth="1"/>
    <col min="5" max="5" width="12.140625" customWidth="1"/>
    <col min="6" max="6" width="15.140625" style="53" customWidth="1"/>
    <col min="7" max="7" width="10.28515625" customWidth="1"/>
    <col min="9" max="9" width="17.42578125" customWidth="1"/>
    <col min="12" max="12" width="22" customWidth="1"/>
    <col min="13" max="13" width="18.5703125" customWidth="1"/>
  </cols>
  <sheetData>
    <row r="1" spans="1:9" x14ac:dyDescent="0.25">
      <c r="A1" s="3" t="s">
        <v>96</v>
      </c>
      <c r="B1" s="4"/>
      <c r="C1" s="4"/>
      <c r="D1" s="5"/>
      <c r="E1" s="6"/>
      <c r="F1" s="5"/>
      <c r="G1" s="80" t="s">
        <v>22</v>
      </c>
      <c r="H1" s="81"/>
      <c r="I1" s="81"/>
    </row>
    <row r="2" spans="1:9" ht="18.75" x14ac:dyDescent="0.25">
      <c r="A2" s="82" t="s">
        <v>0</v>
      </c>
      <c r="B2" s="82"/>
      <c r="C2" s="82"/>
      <c r="D2" s="82"/>
      <c r="E2" s="82"/>
      <c r="F2" s="82"/>
      <c r="G2" s="82"/>
      <c r="H2" s="82"/>
      <c r="I2" s="82"/>
    </row>
    <row r="3" spans="1:9" ht="7.5" customHeight="1" x14ac:dyDescent="0.25">
      <c r="A3" s="3"/>
      <c r="B3" s="4"/>
      <c r="C3" s="4"/>
      <c r="D3" s="5"/>
      <c r="E3" s="6"/>
      <c r="F3" s="5"/>
      <c r="G3" s="4"/>
      <c r="H3" s="6"/>
      <c r="I3" s="6"/>
    </row>
    <row r="4" spans="1:9" ht="52.5" customHeight="1" x14ac:dyDescent="0.25">
      <c r="A4" s="83" t="s">
        <v>37</v>
      </c>
      <c r="B4" s="83"/>
      <c r="C4" s="83"/>
      <c r="D4" s="83"/>
      <c r="E4" s="83"/>
      <c r="F4" s="83"/>
      <c r="G4" s="83"/>
      <c r="H4" s="83"/>
      <c r="I4" s="83"/>
    </row>
    <row r="5" spans="1:9" ht="25.5" customHeight="1" x14ac:dyDescent="0.25">
      <c r="A5" s="83" t="s">
        <v>115</v>
      </c>
      <c r="B5" s="83"/>
      <c r="C5" s="83"/>
      <c r="D5" s="83"/>
      <c r="E5" s="83"/>
      <c r="F5" s="83"/>
      <c r="G5" s="83"/>
      <c r="H5" s="83"/>
      <c r="I5" s="83"/>
    </row>
    <row r="6" spans="1:9" ht="24" customHeight="1" x14ac:dyDescent="0.25">
      <c r="A6" s="84" t="s">
        <v>36</v>
      </c>
      <c r="B6" s="84"/>
      <c r="C6" s="84"/>
      <c r="D6" s="84"/>
      <c r="E6" s="84"/>
      <c r="F6" s="84"/>
      <c r="G6" s="84"/>
      <c r="H6" s="84"/>
      <c r="I6" s="84"/>
    </row>
    <row r="7" spans="1:9" x14ac:dyDescent="0.25">
      <c r="A7" s="7"/>
      <c r="B7" s="8"/>
      <c r="C7" s="9"/>
      <c r="D7" s="10"/>
      <c r="E7" s="10"/>
      <c r="F7" s="10"/>
      <c r="G7" s="10"/>
      <c r="H7" s="10"/>
      <c r="I7" s="10" t="s">
        <v>23</v>
      </c>
    </row>
    <row r="8" spans="1:9" x14ac:dyDescent="0.25">
      <c r="A8" s="85" t="s">
        <v>1</v>
      </c>
      <c r="B8" s="79" t="s">
        <v>24</v>
      </c>
      <c r="C8" s="79" t="s">
        <v>2</v>
      </c>
      <c r="D8" s="79" t="s">
        <v>52</v>
      </c>
      <c r="E8" s="79" t="s">
        <v>25</v>
      </c>
      <c r="F8" s="79" t="s">
        <v>26</v>
      </c>
      <c r="G8" s="79" t="s">
        <v>27</v>
      </c>
      <c r="H8" s="79"/>
      <c r="I8" s="79"/>
    </row>
    <row r="9" spans="1:9" ht="75" x14ac:dyDescent="0.25">
      <c r="A9" s="85"/>
      <c r="B9" s="79"/>
      <c r="C9" s="79"/>
      <c r="D9" s="79"/>
      <c r="E9" s="79"/>
      <c r="F9" s="79"/>
      <c r="G9" s="46" t="s">
        <v>28</v>
      </c>
      <c r="H9" s="46" t="s">
        <v>29</v>
      </c>
      <c r="I9" s="46" t="s">
        <v>3</v>
      </c>
    </row>
    <row r="10" spans="1:9" ht="51.75" customHeight="1" thickBot="1" x14ac:dyDescent="0.3">
      <c r="A10" s="39" t="s">
        <v>55</v>
      </c>
      <c r="B10" s="40" t="s">
        <v>40</v>
      </c>
      <c r="C10" s="41"/>
      <c r="D10" s="42"/>
      <c r="E10" s="42"/>
      <c r="F10" s="64">
        <f>F11+F16+F17+F18+F19+F20+F21+F24+F27</f>
        <v>4028730</v>
      </c>
      <c r="G10" s="42"/>
      <c r="H10" s="42"/>
      <c r="I10" s="64">
        <f>I11+I16+I17+I18+I19+I20+I21+I24+I27</f>
        <v>4028730</v>
      </c>
    </row>
    <row r="11" spans="1:9" ht="18.75" customHeight="1" x14ac:dyDescent="0.25">
      <c r="A11" s="27"/>
      <c r="B11" s="28" t="s">
        <v>30</v>
      </c>
      <c r="C11" s="27"/>
      <c r="D11" s="29"/>
      <c r="E11" s="65">
        <v>660000</v>
      </c>
      <c r="F11" s="65">
        <f>E11*4</f>
        <v>2640000</v>
      </c>
      <c r="G11" s="29"/>
      <c r="H11" s="29"/>
      <c r="I11" s="65">
        <f t="shared" ref="I11:I23" si="0">SUM(F11:H11)</f>
        <v>2640000</v>
      </c>
    </row>
    <row r="12" spans="1:9" ht="20.25" customHeight="1" x14ac:dyDescent="0.25">
      <c r="A12" s="11"/>
      <c r="B12" s="2" t="s">
        <v>4</v>
      </c>
      <c r="C12" s="13" t="s">
        <v>5</v>
      </c>
      <c r="D12" s="12">
        <v>4</v>
      </c>
      <c r="E12" s="12">
        <v>250000</v>
      </c>
      <c r="F12" s="12">
        <f>D12*E12</f>
        <v>1000000</v>
      </c>
      <c r="G12" s="12"/>
      <c r="H12" s="12"/>
      <c r="I12" s="12">
        <f t="shared" si="0"/>
        <v>1000000</v>
      </c>
    </row>
    <row r="13" spans="1:9" ht="20.25" customHeight="1" x14ac:dyDescent="0.25">
      <c r="A13" s="11"/>
      <c r="B13" s="2" t="s">
        <v>6</v>
      </c>
      <c r="C13" s="13" t="s">
        <v>5</v>
      </c>
      <c r="D13" s="12">
        <v>4</v>
      </c>
      <c r="E13" s="12">
        <v>200000</v>
      </c>
      <c r="F13" s="12">
        <f t="shared" ref="F13:F19" si="1">D13*E13</f>
        <v>800000</v>
      </c>
      <c r="G13" s="12"/>
      <c r="H13" s="12"/>
      <c r="I13" s="12">
        <f t="shared" si="0"/>
        <v>800000</v>
      </c>
    </row>
    <row r="14" spans="1:9" ht="20.25" customHeight="1" x14ac:dyDescent="0.25">
      <c r="A14" s="11"/>
      <c r="B14" s="2" t="s">
        <v>7</v>
      </c>
      <c r="C14" s="13" t="s">
        <v>5</v>
      </c>
      <c r="D14" s="12">
        <v>4</v>
      </c>
      <c r="E14" s="12">
        <v>110000</v>
      </c>
      <c r="F14" s="12">
        <f t="shared" si="1"/>
        <v>440000</v>
      </c>
      <c r="G14" s="12"/>
      <c r="H14" s="12"/>
      <c r="I14" s="12">
        <f t="shared" si="0"/>
        <v>440000</v>
      </c>
    </row>
    <row r="15" spans="1:9" ht="20.25" customHeight="1" x14ac:dyDescent="0.25">
      <c r="A15" s="11"/>
      <c r="B15" s="66" t="s">
        <v>60</v>
      </c>
      <c r="C15" s="13" t="s">
        <v>5</v>
      </c>
      <c r="D15" s="12">
        <v>4</v>
      </c>
      <c r="E15" s="12">
        <v>100000</v>
      </c>
      <c r="F15" s="12">
        <f t="shared" si="1"/>
        <v>400000</v>
      </c>
      <c r="G15" s="12"/>
      <c r="H15" s="12"/>
      <c r="I15" s="12">
        <f t="shared" si="0"/>
        <v>400000</v>
      </c>
    </row>
    <row r="16" spans="1:9" ht="20.25" customHeight="1" x14ac:dyDescent="0.25">
      <c r="A16" s="11"/>
      <c r="B16" s="30" t="s">
        <v>8</v>
      </c>
      <c r="C16" s="31" t="s">
        <v>5</v>
      </c>
      <c r="D16" s="32">
        <v>4</v>
      </c>
      <c r="E16" s="67">
        <v>62700</v>
      </c>
      <c r="F16" s="14">
        <f t="shared" si="1"/>
        <v>250800</v>
      </c>
      <c r="G16" s="32"/>
      <c r="H16" s="67"/>
      <c r="I16" s="14">
        <f t="shared" si="0"/>
        <v>250800</v>
      </c>
    </row>
    <row r="17" spans="1:14" ht="20.25" customHeight="1" x14ac:dyDescent="0.25">
      <c r="A17" s="11"/>
      <c r="B17" s="20" t="s">
        <v>9</v>
      </c>
      <c r="C17" s="13" t="s">
        <v>5</v>
      </c>
      <c r="D17" s="12">
        <v>4</v>
      </c>
      <c r="E17" s="14">
        <v>26400</v>
      </c>
      <c r="F17" s="14">
        <f t="shared" si="1"/>
        <v>105600</v>
      </c>
      <c r="G17" s="12"/>
      <c r="H17" s="12"/>
      <c r="I17" s="14">
        <f t="shared" si="0"/>
        <v>105600</v>
      </c>
    </row>
    <row r="18" spans="1:14" ht="20.25" customHeight="1" x14ac:dyDescent="0.25">
      <c r="A18" s="11"/>
      <c r="B18" s="20" t="s">
        <v>10</v>
      </c>
      <c r="C18" s="13" t="s">
        <v>5</v>
      </c>
      <c r="D18" s="12">
        <v>4</v>
      </c>
      <c r="E18" s="14">
        <v>10000</v>
      </c>
      <c r="F18" s="14">
        <f t="shared" si="1"/>
        <v>40000</v>
      </c>
      <c r="G18" s="12"/>
      <c r="H18" s="12"/>
      <c r="I18" s="14">
        <f t="shared" si="0"/>
        <v>40000</v>
      </c>
    </row>
    <row r="19" spans="1:14" ht="20.25" customHeight="1" x14ac:dyDescent="0.25">
      <c r="A19" s="11"/>
      <c r="B19" s="20" t="s">
        <v>11</v>
      </c>
      <c r="C19" s="13" t="s">
        <v>5</v>
      </c>
      <c r="D19" s="12">
        <v>4</v>
      </c>
      <c r="E19" s="14">
        <v>12000</v>
      </c>
      <c r="F19" s="14">
        <f t="shared" si="1"/>
        <v>48000</v>
      </c>
      <c r="G19" s="12"/>
      <c r="H19" s="12"/>
      <c r="I19" s="14">
        <f t="shared" si="0"/>
        <v>48000</v>
      </c>
    </row>
    <row r="20" spans="1:14" ht="36" customHeight="1" x14ac:dyDescent="0.25">
      <c r="A20" s="11"/>
      <c r="B20" s="20" t="s">
        <v>12</v>
      </c>
      <c r="C20" s="13" t="s">
        <v>5</v>
      </c>
      <c r="D20" s="12">
        <v>4</v>
      </c>
      <c r="E20" s="14">
        <v>65000</v>
      </c>
      <c r="F20" s="14">
        <f>E20*D20</f>
        <v>260000</v>
      </c>
      <c r="G20" s="12"/>
      <c r="H20" s="12"/>
      <c r="I20" s="14">
        <f t="shared" si="0"/>
        <v>260000</v>
      </c>
    </row>
    <row r="21" spans="1:14" ht="45.75" customHeight="1" x14ac:dyDescent="0.25">
      <c r="A21" s="11"/>
      <c r="B21" s="20" t="s">
        <v>13</v>
      </c>
      <c r="C21" s="11"/>
      <c r="D21" s="12"/>
      <c r="E21" s="12"/>
      <c r="F21" s="14">
        <f>F22+F23</f>
        <v>150992</v>
      </c>
      <c r="G21" s="12"/>
      <c r="H21" s="12"/>
      <c r="I21" s="14">
        <v>150992</v>
      </c>
    </row>
    <row r="22" spans="1:14" ht="23.25" customHeight="1" x14ac:dyDescent="0.25">
      <c r="A22" s="11"/>
      <c r="B22" s="21" t="s">
        <v>34</v>
      </c>
      <c r="C22" s="13" t="s">
        <v>5</v>
      </c>
      <c r="D22" s="12">
        <v>4</v>
      </c>
      <c r="E22" s="12">
        <v>17502</v>
      </c>
      <c r="F22" s="12">
        <f>D22*E22</f>
        <v>70008</v>
      </c>
      <c r="G22" s="12"/>
      <c r="H22" s="12"/>
      <c r="I22" s="12">
        <f t="shared" si="0"/>
        <v>70008</v>
      </c>
    </row>
    <row r="23" spans="1:14" ht="23.25" customHeight="1" x14ac:dyDescent="0.25">
      <c r="A23" s="11"/>
      <c r="B23" s="2" t="s">
        <v>35</v>
      </c>
      <c r="C23" s="13" t="s">
        <v>5</v>
      </c>
      <c r="D23" s="12">
        <v>4</v>
      </c>
      <c r="E23" s="12">
        <v>20246</v>
      </c>
      <c r="F23" s="12">
        <f>E23*4</f>
        <v>80984</v>
      </c>
      <c r="G23" s="12"/>
      <c r="H23" s="12"/>
      <c r="I23" s="12">
        <f t="shared" si="0"/>
        <v>80984</v>
      </c>
    </row>
    <row r="24" spans="1:14" ht="23.25" customHeight="1" x14ac:dyDescent="0.25">
      <c r="A24" s="23"/>
      <c r="B24" s="20" t="s">
        <v>14</v>
      </c>
      <c r="C24" s="23"/>
      <c r="D24" s="14"/>
      <c r="E24" s="14"/>
      <c r="F24" s="14">
        <f>F25+F26</f>
        <v>158000</v>
      </c>
      <c r="G24" s="14"/>
      <c r="H24" s="14"/>
      <c r="I24" s="14">
        <v>158000</v>
      </c>
    </row>
    <row r="25" spans="1:14" ht="23.25" customHeight="1" x14ac:dyDescent="0.25">
      <c r="A25" s="11"/>
      <c r="B25" s="2" t="s">
        <v>15</v>
      </c>
      <c r="C25" s="13" t="s">
        <v>16</v>
      </c>
      <c r="D25" s="12">
        <v>1</v>
      </c>
      <c r="E25" s="12">
        <v>48000</v>
      </c>
      <c r="F25" s="12">
        <f>D25*E25</f>
        <v>48000</v>
      </c>
      <c r="G25" s="12"/>
      <c r="H25" s="12"/>
      <c r="I25" s="12">
        <f t="shared" ref="I25:I28" si="2">SUM(F25:H25)</f>
        <v>48000</v>
      </c>
    </row>
    <row r="26" spans="1:14" ht="23.25" customHeight="1" x14ac:dyDescent="0.25">
      <c r="A26" s="11"/>
      <c r="B26" s="2" t="s">
        <v>17</v>
      </c>
      <c r="C26" s="13" t="s">
        <v>16</v>
      </c>
      <c r="D26" s="12">
        <v>1</v>
      </c>
      <c r="E26" s="12">
        <v>110000</v>
      </c>
      <c r="F26" s="12">
        <v>110000</v>
      </c>
      <c r="G26" s="12"/>
      <c r="H26" s="12"/>
      <c r="I26" s="12">
        <f t="shared" si="2"/>
        <v>110000</v>
      </c>
    </row>
    <row r="27" spans="1:14" ht="35.25" customHeight="1" x14ac:dyDescent="0.25">
      <c r="A27" s="38"/>
      <c r="B27" s="25" t="s">
        <v>59</v>
      </c>
      <c r="C27" s="11"/>
      <c r="D27" s="12"/>
      <c r="E27" s="12"/>
      <c r="F27" s="14">
        <f>F28+F29</f>
        <v>375338</v>
      </c>
      <c r="G27" s="12"/>
      <c r="H27" s="12"/>
      <c r="I27" s="14">
        <f>SUM(F27:H27)</f>
        <v>375338</v>
      </c>
      <c r="L27" s="35"/>
    </row>
    <row r="28" spans="1:14" ht="21" customHeight="1" x14ac:dyDescent="0.25">
      <c r="A28" s="11"/>
      <c r="B28" s="11" t="s">
        <v>18</v>
      </c>
      <c r="C28" s="13" t="s">
        <v>19</v>
      </c>
      <c r="D28" s="12">
        <v>1</v>
      </c>
      <c r="E28" s="12">
        <v>130802</v>
      </c>
      <c r="F28" s="12">
        <f>E28*D28</f>
        <v>130802</v>
      </c>
      <c r="G28" s="12"/>
      <c r="H28" s="12"/>
      <c r="I28" s="12">
        <f t="shared" si="2"/>
        <v>130802</v>
      </c>
    </row>
    <row r="29" spans="1:14" ht="16.5" customHeight="1" x14ac:dyDescent="0.25">
      <c r="A29" s="11"/>
      <c r="B29" s="11" t="s">
        <v>33</v>
      </c>
      <c r="C29" s="13" t="s">
        <v>19</v>
      </c>
      <c r="D29" s="12">
        <v>1</v>
      </c>
      <c r="E29" s="12">
        <v>244536</v>
      </c>
      <c r="F29" s="12">
        <f>E29*D29</f>
        <v>244536</v>
      </c>
      <c r="G29" s="12"/>
      <c r="H29" s="12"/>
      <c r="I29" s="12">
        <f>F29</f>
        <v>244536</v>
      </c>
    </row>
    <row r="30" spans="1:14" ht="31.5" customHeight="1" thickBot="1" x14ac:dyDescent="0.3">
      <c r="A30" s="39" t="s">
        <v>56</v>
      </c>
      <c r="B30" s="43" t="s">
        <v>39</v>
      </c>
      <c r="C30" s="44"/>
      <c r="D30" s="42"/>
      <c r="E30" s="42"/>
      <c r="F30" s="64">
        <f>F31+F34+F38+F45+F48+F52+F62+F77+F85+F88+F89</f>
        <v>15579270</v>
      </c>
      <c r="G30" s="64"/>
      <c r="H30" s="64"/>
      <c r="I30" s="64">
        <f>F30</f>
        <v>15579270</v>
      </c>
      <c r="L30" s="35"/>
      <c r="M30" s="35"/>
      <c r="N30" s="35"/>
    </row>
    <row r="31" spans="1:14" ht="51" customHeight="1" x14ac:dyDescent="0.3">
      <c r="A31" s="27">
        <v>1</v>
      </c>
      <c r="B31" s="78" t="s">
        <v>65</v>
      </c>
      <c r="C31" s="27"/>
      <c r="D31" s="29"/>
      <c r="E31" s="29"/>
      <c r="F31" s="65">
        <f>F32+F33</f>
        <v>1674000</v>
      </c>
      <c r="G31" s="29"/>
      <c r="H31" s="29"/>
      <c r="I31" s="65">
        <f>I32+I33</f>
        <v>1674000</v>
      </c>
      <c r="L31" s="60"/>
      <c r="M31" s="35"/>
      <c r="N31" s="35"/>
    </row>
    <row r="32" spans="1:14" ht="31.5" customHeight="1" x14ac:dyDescent="0.25">
      <c r="A32" s="57"/>
      <c r="B32" s="2" t="s">
        <v>61</v>
      </c>
      <c r="C32" s="13" t="s">
        <v>16</v>
      </c>
      <c r="D32" s="12">
        <v>1</v>
      </c>
      <c r="E32" s="12">
        <v>1560000</v>
      </c>
      <c r="F32" s="12">
        <f>D32*E32</f>
        <v>1560000</v>
      </c>
      <c r="G32" s="12"/>
      <c r="H32" s="12"/>
      <c r="I32" s="12">
        <f t="shared" ref="I32" si="3">F32</f>
        <v>1560000</v>
      </c>
      <c r="M32" s="35"/>
    </row>
    <row r="33" spans="1:13" s="45" customFormat="1" ht="40.5" customHeight="1" x14ac:dyDescent="0.25">
      <c r="A33" s="57"/>
      <c r="B33" s="11" t="s">
        <v>75</v>
      </c>
      <c r="C33" s="13" t="s">
        <v>16</v>
      </c>
      <c r="D33" s="12">
        <v>1</v>
      </c>
      <c r="E33" s="12">
        <v>114000</v>
      </c>
      <c r="F33" s="12">
        <v>114000</v>
      </c>
      <c r="G33" s="12"/>
      <c r="H33" s="12"/>
      <c r="I33" s="12">
        <v>114000</v>
      </c>
      <c r="M33" s="59"/>
    </row>
    <row r="34" spans="1:13" ht="107.25" customHeight="1" x14ac:dyDescent="0.25">
      <c r="A34" s="13">
        <v>2</v>
      </c>
      <c r="B34" s="77" t="s">
        <v>57</v>
      </c>
      <c r="C34" s="33"/>
      <c r="D34" s="14"/>
      <c r="E34" s="14"/>
      <c r="F34" s="14">
        <f>F36+F37+F35</f>
        <v>1172500</v>
      </c>
      <c r="G34" s="14"/>
      <c r="H34" s="14"/>
      <c r="I34" s="14">
        <f t="shared" ref="I34:I47" si="4">F34</f>
        <v>1172500</v>
      </c>
      <c r="M34" s="35"/>
    </row>
    <row r="35" spans="1:13" s="47" customFormat="1" ht="33" customHeight="1" x14ac:dyDescent="0.25">
      <c r="A35" s="26"/>
      <c r="B35" s="11" t="s">
        <v>69</v>
      </c>
      <c r="C35" s="13" t="s">
        <v>16</v>
      </c>
      <c r="D35" s="12">
        <v>1</v>
      </c>
      <c r="E35" s="12">
        <v>400000</v>
      </c>
      <c r="F35" s="12">
        <v>400000</v>
      </c>
      <c r="G35" s="12"/>
      <c r="H35" s="12"/>
      <c r="I35" s="12">
        <f t="shared" si="4"/>
        <v>400000</v>
      </c>
      <c r="M35" s="61"/>
    </row>
    <row r="36" spans="1:13" s="48" customFormat="1" ht="18.75" customHeight="1" x14ac:dyDescent="0.25">
      <c r="A36" s="26"/>
      <c r="B36" s="11" t="s">
        <v>97</v>
      </c>
      <c r="C36" s="13" t="s">
        <v>16</v>
      </c>
      <c r="D36" s="12">
        <v>1</v>
      </c>
      <c r="E36" s="12">
        <v>50000</v>
      </c>
      <c r="F36" s="12">
        <f>D36*E36</f>
        <v>50000</v>
      </c>
      <c r="G36" s="12"/>
      <c r="H36" s="12"/>
      <c r="I36" s="12">
        <f t="shared" si="4"/>
        <v>50000</v>
      </c>
      <c r="M36" s="62"/>
    </row>
    <row r="37" spans="1:13" s="48" customFormat="1" ht="17.25" customHeight="1" x14ac:dyDescent="0.25">
      <c r="A37" s="26"/>
      <c r="B37" s="68" t="s">
        <v>68</v>
      </c>
      <c r="C37" s="13" t="s">
        <v>16</v>
      </c>
      <c r="D37" s="12">
        <v>17</v>
      </c>
      <c r="E37" s="12">
        <v>42500</v>
      </c>
      <c r="F37" s="12">
        <f>D37*E37</f>
        <v>722500</v>
      </c>
      <c r="G37" s="12"/>
      <c r="H37" s="12"/>
      <c r="I37" s="12">
        <f t="shared" si="4"/>
        <v>722500</v>
      </c>
      <c r="M37" s="62"/>
    </row>
    <row r="38" spans="1:13" ht="54" customHeight="1" x14ac:dyDescent="0.25">
      <c r="A38" s="13">
        <v>3</v>
      </c>
      <c r="B38" s="33" t="s">
        <v>31</v>
      </c>
      <c r="C38" s="13"/>
      <c r="D38" s="12"/>
      <c r="E38" s="14"/>
      <c r="F38" s="14">
        <f>F39+F40+F41+F42+F43+F44</f>
        <v>580000</v>
      </c>
      <c r="G38" s="14"/>
      <c r="H38" s="14"/>
      <c r="I38" s="14">
        <v>580000</v>
      </c>
      <c r="M38" s="35"/>
    </row>
    <row r="39" spans="1:13" ht="51" customHeight="1" x14ac:dyDescent="0.25">
      <c r="A39" s="26"/>
      <c r="B39" s="2" t="s">
        <v>114</v>
      </c>
      <c r="C39" s="13" t="s">
        <v>16</v>
      </c>
      <c r="D39" s="12">
        <v>1</v>
      </c>
      <c r="E39" s="12">
        <v>50000</v>
      </c>
      <c r="F39" s="12">
        <v>50000</v>
      </c>
      <c r="G39" s="14"/>
      <c r="H39" s="14"/>
      <c r="I39" s="12">
        <f>F39</f>
        <v>50000</v>
      </c>
      <c r="M39" s="35"/>
    </row>
    <row r="40" spans="1:13" ht="46.5" customHeight="1" x14ac:dyDescent="0.25">
      <c r="A40" s="26"/>
      <c r="B40" s="2" t="s">
        <v>70</v>
      </c>
      <c r="C40" s="13" t="s">
        <v>16</v>
      </c>
      <c r="D40" s="12">
        <v>1</v>
      </c>
      <c r="E40" s="12">
        <v>100000</v>
      </c>
      <c r="F40" s="12">
        <f>D40*E40</f>
        <v>100000</v>
      </c>
      <c r="G40" s="14"/>
      <c r="H40" s="14"/>
      <c r="I40" s="12">
        <f t="shared" si="4"/>
        <v>100000</v>
      </c>
      <c r="M40" s="35"/>
    </row>
    <row r="41" spans="1:13" ht="32.25" customHeight="1" x14ac:dyDescent="0.25">
      <c r="A41" s="26"/>
      <c r="B41" s="2" t="s">
        <v>71</v>
      </c>
      <c r="C41" s="13" t="s">
        <v>16</v>
      </c>
      <c r="D41" s="12">
        <v>1</v>
      </c>
      <c r="E41" s="12">
        <v>40000</v>
      </c>
      <c r="F41" s="12">
        <f>D41*E41</f>
        <v>40000</v>
      </c>
      <c r="G41" s="14"/>
      <c r="H41" s="14"/>
      <c r="I41" s="12">
        <f t="shared" si="4"/>
        <v>40000</v>
      </c>
      <c r="M41" s="35"/>
    </row>
    <row r="42" spans="1:13" ht="27.75" customHeight="1" x14ac:dyDescent="0.25">
      <c r="A42" s="26"/>
      <c r="B42" s="2" t="s">
        <v>72</v>
      </c>
      <c r="C42" s="13" t="s">
        <v>16</v>
      </c>
      <c r="D42" s="12">
        <v>1</v>
      </c>
      <c r="E42" s="12">
        <v>40000</v>
      </c>
      <c r="F42" s="12">
        <f>D42*E42</f>
        <v>40000</v>
      </c>
      <c r="G42" s="14"/>
      <c r="H42" s="14"/>
      <c r="I42" s="12">
        <f t="shared" si="4"/>
        <v>40000</v>
      </c>
      <c r="M42" s="35"/>
    </row>
    <row r="43" spans="1:13" ht="38.25" customHeight="1" x14ac:dyDescent="0.25">
      <c r="A43" s="26"/>
      <c r="B43" s="2" t="s">
        <v>78</v>
      </c>
      <c r="C43" s="13" t="s">
        <v>16</v>
      </c>
      <c r="D43" s="12">
        <v>1</v>
      </c>
      <c r="E43" s="12">
        <v>100000</v>
      </c>
      <c r="F43" s="12">
        <v>100000</v>
      </c>
      <c r="G43" s="14"/>
      <c r="H43" s="14"/>
      <c r="I43" s="12">
        <v>100000</v>
      </c>
      <c r="M43" s="35"/>
    </row>
    <row r="44" spans="1:13" s="45" customFormat="1" ht="69" customHeight="1" x14ac:dyDescent="0.25">
      <c r="A44" s="11"/>
      <c r="B44" s="2" t="s">
        <v>73</v>
      </c>
      <c r="C44" s="13" t="s">
        <v>16</v>
      </c>
      <c r="D44" s="12">
        <v>1</v>
      </c>
      <c r="E44" s="12">
        <v>250000</v>
      </c>
      <c r="F44" s="12">
        <v>250000</v>
      </c>
      <c r="G44" s="14"/>
      <c r="H44" s="14"/>
      <c r="I44" s="12">
        <f t="shared" si="4"/>
        <v>250000</v>
      </c>
      <c r="M44" s="59"/>
    </row>
    <row r="45" spans="1:13" ht="96.75" customHeight="1" x14ac:dyDescent="0.25">
      <c r="A45" s="13">
        <v>4</v>
      </c>
      <c r="B45" s="25" t="s">
        <v>53</v>
      </c>
      <c r="C45" s="13"/>
      <c r="D45" s="12"/>
      <c r="E45" s="12"/>
      <c r="F45" s="14">
        <f>F46+F47</f>
        <v>400000</v>
      </c>
      <c r="G45" s="14"/>
      <c r="H45" s="14"/>
      <c r="I45" s="14">
        <f t="shared" si="4"/>
        <v>400000</v>
      </c>
      <c r="M45" s="35"/>
    </row>
    <row r="46" spans="1:13" ht="25.5" customHeight="1" x14ac:dyDescent="0.25">
      <c r="A46" s="26"/>
      <c r="B46" s="11" t="s">
        <v>76</v>
      </c>
      <c r="C46" s="13" t="s">
        <v>16</v>
      </c>
      <c r="D46" s="12">
        <v>1</v>
      </c>
      <c r="E46" s="12">
        <v>300000</v>
      </c>
      <c r="F46" s="12">
        <f>D46*E46</f>
        <v>300000</v>
      </c>
      <c r="G46" s="69"/>
      <c r="H46" s="69"/>
      <c r="I46" s="12">
        <f t="shared" si="4"/>
        <v>300000</v>
      </c>
      <c r="M46" s="35"/>
    </row>
    <row r="47" spans="1:13" s="45" customFormat="1" ht="36.75" customHeight="1" x14ac:dyDescent="0.25">
      <c r="A47" s="26"/>
      <c r="B47" s="11" t="s">
        <v>66</v>
      </c>
      <c r="C47" s="13" t="s">
        <v>16</v>
      </c>
      <c r="D47" s="12">
        <v>1</v>
      </c>
      <c r="E47" s="12">
        <v>100000</v>
      </c>
      <c r="F47" s="12">
        <v>100000</v>
      </c>
      <c r="G47" s="69"/>
      <c r="H47" s="69"/>
      <c r="I47" s="12">
        <f t="shared" si="4"/>
        <v>100000</v>
      </c>
      <c r="M47" s="59"/>
    </row>
    <row r="48" spans="1:13" ht="99.75" customHeight="1" x14ac:dyDescent="0.25">
      <c r="A48" s="13">
        <v>5</v>
      </c>
      <c r="B48" s="33" t="s">
        <v>93</v>
      </c>
      <c r="C48" s="13"/>
      <c r="D48" s="12"/>
      <c r="E48" s="12"/>
      <c r="F48" s="14">
        <f>F49+F50+F51</f>
        <v>2025000</v>
      </c>
      <c r="G48" s="14"/>
      <c r="H48" s="14"/>
      <c r="I48" s="14">
        <f>F48</f>
        <v>2025000</v>
      </c>
      <c r="M48" s="35"/>
    </row>
    <row r="49" spans="1:13" ht="55.5" customHeight="1" x14ac:dyDescent="0.25">
      <c r="A49" s="11"/>
      <c r="B49" s="2" t="s">
        <v>79</v>
      </c>
      <c r="C49" s="13" t="s">
        <v>16</v>
      </c>
      <c r="D49" s="12">
        <v>4</v>
      </c>
      <c r="E49" s="12">
        <v>250000</v>
      </c>
      <c r="F49" s="12">
        <f>E49*D49</f>
        <v>1000000</v>
      </c>
      <c r="G49" s="12"/>
      <c r="H49" s="12"/>
      <c r="I49" s="12">
        <f>F49</f>
        <v>1000000</v>
      </c>
      <c r="M49" s="35"/>
    </row>
    <row r="50" spans="1:13" ht="21" customHeight="1" x14ac:dyDescent="0.25">
      <c r="A50" s="11"/>
      <c r="B50" s="2" t="s">
        <v>100</v>
      </c>
      <c r="C50" s="13" t="s">
        <v>19</v>
      </c>
      <c r="D50" s="12">
        <v>55</v>
      </c>
      <c r="E50" s="12">
        <v>454</v>
      </c>
      <c r="F50" s="12">
        <v>25000</v>
      </c>
      <c r="G50" s="12"/>
      <c r="H50" s="12"/>
      <c r="I50" s="12">
        <f>F50</f>
        <v>25000</v>
      </c>
      <c r="M50" s="35"/>
    </row>
    <row r="51" spans="1:13" s="45" customFormat="1" ht="38.25" customHeight="1" x14ac:dyDescent="0.25">
      <c r="A51" s="26"/>
      <c r="B51" s="2" t="s">
        <v>74</v>
      </c>
      <c r="C51" s="13" t="s">
        <v>16</v>
      </c>
      <c r="D51" s="12">
        <v>4</v>
      </c>
      <c r="E51" s="12">
        <v>250000</v>
      </c>
      <c r="F51" s="12">
        <f>D51*E51</f>
        <v>1000000</v>
      </c>
      <c r="G51" s="14"/>
      <c r="H51" s="14"/>
      <c r="I51" s="12">
        <f>F51</f>
        <v>1000000</v>
      </c>
      <c r="M51" s="59"/>
    </row>
    <row r="52" spans="1:13" ht="96" customHeight="1" x14ac:dyDescent="0.25">
      <c r="A52" s="13">
        <v>6</v>
      </c>
      <c r="B52" s="33" t="s">
        <v>54</v>
      </c>
      <c r="C52" s="13"/>
      <c r="D52" s="14"/>
      <c r="E52" s="14"/>
      <c r="F52" s="14">
        <v>2321070</v>
      </c>
      <c r="G52" s="14"/>
      <c r="H52" s="14"/>
      <c r="I52" s="14">
        <f>F52</f>
        <v>2321070</v>
      </c>
      <c r="L52" s="24"/>
      <c r="M52" s="35"/>
    </row>
    <row r="53" spans="1:13" s="45" customFormat="1" ht="32.25" customHeight="1" x14ac:dyDescent="0.25">
      <c r="A53" s="26"/>
      <c r="B53" s="2" t="s">
        <v>98</v>
      </c>
      <c r="C53" s="13" t="s">
        <v>16</v>
      </c>
      <c r="D53" s="12">
        <v>1</v>
      </c>
      <c r="E53" s="12">
        <v>500000</v>
      </c>
      <c r="F53" s="12">
        <v>500000</v>
      </c>
      <c r="G53" s="14"/>
      <c r="H53" s="14"/>
      <c r="I53" s="12">
        <v>500000</v>
      </c>
      <c r="M53" s="59"/>
    </row>
    <row r="54" spans="1:13" s="45" customFormat="1" ht="24" customHeight="1" x14ac:dyDescent="0.25">
      <c r="A54" s="26"/>
      <c r="B54" s="2" t="s">
        <v>80</v>
      </c>
      <c r="C54" s="13" t="s">
        <v>19</v>
      </c>
      <c r="D54" s="12">
        <v>850</v>
      </c>
      <c r="E54" s="12">
        <v>588</v>
      </c>
      <c r="F54" s="12">
        <f>D54*E54</f>
        <v>499800</v>
      </c>
      <c r="G54" s="14"/>
      <c r="H54" s="14"/>
      <c r="I54" s="12">
        <f>F54</f>
        <v>499800</v>
      </c>
      <c r="M54" s="59"/>
    </row>
    <row r="55" spans="1:13" ht="21" customHeight="1" x14ac:dyDescent="0.25">
      <c r="A55" s="26"/>
      <c r="B55" s="25" t="s">
        <v>81</v>
      </c>
      <c r="C55" s="33"/>
      <c r="D55" s="14"/>
      <c r="E55" s="14"/>
      <c r="F55" s="14"/>
      <c r="G55" s="14"/>
      <c r="H55" s="14"/>
      <c r="I55" s="14"/>
      <c r="M55" s="35"/>
    </row>
    <row r="56" spans="1:13" ht="30.75" customHeight="1" x14ac:dyDescent="0.25">
      <c r="A56" s="26"/>
      <c r="B56" s="2" t="s">
        <v>82</v>
      </c>
      <c r="C56" s="13" t="s">
        <v>16</v>
      </c>
      <c r="D56" s="12">
        <v>1</v>
      </c>
      <c r="E56" s="12">
        <v>150000</v>
      </c>
      <c r="F56" s="12">
        <v>150000</v>
      </c>
      <c r="G56" s="14"/>
      <c r="H56" s="14"/>
      <c r="I56" s="12">
        <v>150000</v>
      </c>
      <c r="M56" s="35"/>
    </row>
    <row r="57" spans="1:13" ht="65.25" customHeight="1" x14ac:dyDescent="0.25">
      <c r="A57" s="26"/>
      <c r="B57" s="2" t="s">
        <v>83</v>
      </c>
      <c r="C57" s="13" t="s">
        <v>16</v>
      </c>
      <c r="D57" s="12">
        <v>2</v>
      </c>
      <c r="E57" s="12">
        <v>150000</v>
      </c>
      <c r="F57" s="12">
        <v>300000</v>
      </c>
      <c r="G57" s="14"/>
      <c r="H57" s="14"/>
      <c r="I57" s="12">
        <v>300000</v>
      </c>
      <c r="M57" s="35"/>
    </row>
    <row r="58" spans="1:13" ht="54.75" customHeight="1" x14ac:dyDescent="0.25">
      <c r="A58" s="26"/>
      <c r="B58" s="70" t="s">
        <v>84</v>
      </c>
      <c r="C58" s="13" t="s">
        <v>16</v>
      </c>
      <c r="D58" s="12">
        <v>2</v>
      </c>
      <c r="E58" s="12">
        <v>150000</v>
      </c>
      <c r="F58" s="12">
        <v>300000</v>
      </c>
      <c r="G58" s="14"/>
      <c r="H58" s="14"/>
      <c r="I58" s="12">
        <v>300000</v>
      </c>
      <c r="M58" s="35"/>
    </row>
    <row r="59" spans="1:13" s="45" customFormat="1" ht="33" customHeight="1" x14ac:dyDescent="0.25">
      <c r="A59" s="26"/>
      <c r="B59" s="23" t="s">
        <v>85</v>
      </c>
      <c r="C59" s="33"/>
      <c r="D59" s="14"/>
      <c r="E59" s="14"/>
      <c r="F59" s="14"/>
      <c r="G59" s="14"/>
      <c r="H59" s="14"/>
      <c r="I59" s="14"/>
      <c r="M59" s="59"/>
    </row>
    <row r="60" spans="1:13" s="45" customFormat="1" ht="21" customHeight="1" x14ac:dyDescent="0.25">
      <c r="A60" s="26"/>
      <c r="B60" s="11" t="s">
        <v>67</v>
      </c>
      <c r="C60" s="13" t="s">
        <v>19</v>
      </c>
      <c r="D60" s="12">
        <v>342</v>
      </c>
      <c r="E60" s="12">
        <v>455</v>
      </c>
      <c r="F60" s="12">
        <v>155722</v>
      </c>
      <c r="G60" s="14"/>
      <c r="H60" s="14"/>
      <c r="I60" s="12">
        <f>F60</f>
        <v>155722</v>
      </c>
      <c r="M60" s="59"/>
    </row>
    <row r="61" spans="1:13" s="45" customFormat="1" ht="21" customHeight="1" x14ac:dyDescent="0.25">
      <c r="A61" s="26"/>
      <c r="B61" s="11" t="s">
        <v>86</v>
      </c>
      <c r="C61" s="13" t="s">
        <v>16</v>
      </c>
      <c r="D61" s="12">
        <v>2</v>
      </c>
      <c r="E61" s="12">
        <v>207774</v>
      </c>
      <c r="F61" s="12">
        <v>415548</v>
      </c>
      <c r="G61" s="14"/>
      <c r="H61" s="14"/>
      <c r="I61" s="12">
        <v>415548</v>
      </c>
      <c r="M61" s="59"/>
    </row>
    <row r="62" spans="1:13" ht="117" customHeight="1" x14ac:dyDescent="0.25">
      <c r="A62" s="13">
        <v>7</v>
      </c>
      <c r="B62" s="58" t="s">
        <v>94</v>
      </c>
      <c r="C62" s="13"/>
      <c r="D62" s="14"/>
      <c r="E62" s="14"/>
      <c r="F62" s="14">
        <f>F63+F68+F71</f>
        <v>5034730</v>
      </c>
      <c r="G62" s="14"/>
      <c r="H62" s="14"/>
      <c r="I62" s="14">
        <f>F62</f>
        <v>5034730</v>
      </c>
      <c r="M62" s="35"/>
    </row>
    <row r="63" spans="1:13" ht="36.75" customHeight="1" x14ac:dyDescent="0.25">
      <c r="A63" s="26"/>
      <c r="B63" s="2" t="s">
        <v>62</v>
      </c>
      <c r="C63" s="13"/>
      <c r="D63" s="12"/>
      <c r="E63" s="12"/>
      <c r="F63" s="14">
        <f>F64+F65+F66+F67</f>
        <v>1200000</v>
      </c>
      <c r="G63" s="75"/>
      <c r="H63" s="75"/>
      <c r="I63" s="63">
        <f>SUM(F63:H63)</f>
        <v>1200000</v>
      </c>
      <c r="M63" s="35"/>
    </row>
    <row r="64" spans="1:13" ht="20.25" customHeight="1" x14ac:dyDescent="0.25">
      <c r="A64" s="26"/>
      <c r="B64" s="2" t="s">
        <v>87</v>
      </c>
      <c r="C64" s="13" t="s">
        <v>16</v>
      </c>
      <c r="D64" s="12">
        <v>17</v>
      </c>
      <c r="E64" s="12">
        <v>35834</v>
      </c>
      <c r="F64" s="12">
        <f>E64*D64</f>
        <v>609178</v>
      </c>
      <c r="G64" s="75"/>
      <c r="H64" s="12"/>
      <c r="I64" s="12">
        <f t="shared" ref="I64:I70" si="5">F64</f>
        <v>609178</v>
      </c>
      <c r="M64" s="35"/>
    </row>
    <row r="65" spans="1:15" s="45" customFormat="1" ht="21.75" customHeight="1" x14ac:dyDescent="0.25">
      <c r="A65" s="26"/>
      <c r="B65" s="2" t="s">
        <v>88</v>
      </c>
      <c r="C65" s="13" t="s">
        <v>19</v>
      </c>
      <c r="D65" s="12">
        <v>17</v>
      </c>
      <c r="E65" s="12">
        <v>10000</v>
      </c>
      <c r="F65" s="12">
        <v>170000</v>
      </c>
      <c r="G65" s="75"/>
      <c r="H65" s="14"/>
      <c r="I65" s="12">
        <f t="shared" si="5"/>
        <v>170000</v>
      </c>
      <c r="M65" s="59"/>
    </row>
    <row r="66" spans="1:15" ht="31.5" customHeight="1" x14ac:dyDescent="0.25">
      <c r="A66" s="26"/>
      <c r="B66" s="2" t="s">
        <v>101</v>
      </c>
      <c r="C66" s="13" t="s">
        <v>16</v>
      </c>
      <c r="D66" s="12">
        <v>1</v>
      </c>
      <c r="E66" s="12">
        <v>320822</v>
      </c>
      <c r="F66" s="12">
        <v>320822</v>
      </c>
      <c r="G66" s="75"/>
      <c r="H66" s="14"/>
      <c r="I66" s="12">
        <f t="shared" si="5"/>
        <v>320822</v>
      </c>
      <c r="M66" s="35"/>
    </row>
    <row r="67" spans="1:15" ht="28.5" customHeight="1" x14ac:dyDescent="0.25">
      <c r="A67" s="26"/>
      <c r="B67" s="2" t="s">
        <v>102</v>
      </c>
      <c r="C67" s="13" t="s">
        <v>16</v>
      </c>
      <c r="D67" s="12">
        <v>2</v>
      </c>
      <c r="E67" s="12">
        <v>50000</v>
      </c>
      <c r="F67" s="12">
        <f>E67*D67</f>
        <v>100000</v>
      </c>
      <c r="G67" s="75"/>
      <c r="H67" s="14"/>
      <c r="I67" s="12">
        <f t="shared" si="5"/>
        <v>100000</v>
      </c>
      <c r="M67" s="35"/>
    </row>
    <row r="68" spans="1:15" ht="36" customHeight="1" x14ac:dyDescent="0.25">
      <c r="A68" s="26"/>
      <c r="B68" s="25" t="s">
        <v>116</v>
      </c>
      <c r="C68" s="13"/>
      <c r="D68" s="12"/>
      <c r="E68" s="12"/>
      <c r="F68" s="14">
        <f>F69+F70</f>
        <v>850000</v>
      </c>
      <c r="G68" s="76"/>
      <c r="H68" s="14"/>
      <c r="I68" s="14">
        <f t="shared" si="5"/>
        <v>850000</v>
      </c>
      <c r="M68" s="35"/>
    </row>
    <row r="69" spans="1:15" ht="21.75" customHeight="1" x14ac:dyDescent="0.25">
      <c r="A69" s="26"/>
      <c r="B69" s="2" t="s">
        <v>103</v>
      </c>
      <c r="C69" s="13" t="s">
        <v>104</v>
      </c>
      <c r="D69" s="12">
        <v>170</v>
      </c>
      <c r="E69" s="12">
        <v>1000</v>
      </c>
      <c r="F69" s="12">
        <f>D69*E69</f>
        <v>170000</v>
      </c>
      <c r="G69" s="75"/>
      <c r="H69" s="12"/>
      <c r="I69" s="12">
        <f t="shared" si="5"/>
        <v>170000</v>
      </c>
      <c r="M69" s="35"/>
    </row>
    <row r="70" spans="1:15" ht="20.25" customHeight="1" x14ac:dyDescent="0.25">
      <c r="A70" s="26"/>
      <c r="B70" s="2" t="s">
        <v>92</v>
      </c>
      <c r="C70" s="13" t="s">
        <v>16</v>
      </c>
      <c r="D70" s="12">
        <v>17</v>
      </c>
      <c r="E70" s="12">
        <v>40000</v>
      </c>
      <c r="F70" s="12">
        <f>E70*D70</f>
        <v>680000</v>
      </c>
      <c r="G70" s="12"/>
      <c r="H70" s="12"/>
      <c r="I70" s="12">
        <f t="shared" si="5"/>
        <v>680000</v>
      </c>
      <c r="M70" s="35"/>
    </row>
    <row r="71" spans="1:15" ht="69" customHeight="1" x14ac:dyDescent="0.25">
      <c r="A71" s="26"/>
      <c r="B71" s="23" t="s">
        <v>63</v>
      </c>
      <c r="C71" s="13"/>
      <c r="D71" s="12"/>
      <c r="E71" s="12"/>
      <c r="F71" s="14">
        <f>F72+F73+F74+F75+F76</f>
        <v>2984730</v>
      </c>
      <c r="G71" s="14"/>
      <c r="H71" s="14"/>
      <c r="I71" s="14">
        <f t="shared" ref="I71:I76" si="6">F71</f>
        <v>2984730</v>
      </c>
      <c r="M71" s="35"/>
    </row>
    <row r="72" spans="1:15" s="45" customFormat="1" ht="31.5" customHeight="1" x14ac:dyDescent="0.25">
      <c r="A72" s="26"/>
      <c r="B72" s="71" t="s">
        <v>105</v>
      </c>
      <c r="C72" s="13" t="s">
        <v>16</v>
      </c>
      <c r="D72" s="12">
        <v>3</v>
      </c>
      <c r="E72" s="12">
        <v>50000</v>
      </c>
      <c r="F72" s="12">
        <v>150000</v>
      </c>
      <c r="G72" s="14"/>
      <c r="H72" s="14"/>
      <c r="I72" s="12">
        <f>F72</f>
        <v>150000</v>
      </c>
      <c r="M72" s="59"/>
    </row>
    <row r="73" spans="1:15" s="45" customFormat="1" ht="51.75" customHeight="1" x14ac:dyDescent="0.25">
      <c r="A73" s="26"/>
      <c r="B73" s="11" t="s">
        <v>113</v>
      </c>
      <c r="C73" s="13" t="s">
        <v>99</v>
      </c>
      <c r="D73" s="12">
        <v>4050</v>
      </c>
      <c r="E73" s="12">
        <v>300</v>
      </c>
      <c r="F73" s="12">
        <v>1215000</v>
      </c>
      <c r="G73" s="14"/>
      <c r="H73" s="14"/>
      <c r="I73" s="12">
        <f t="shared" si="6"/>
        <v>1215000</v>
      </c>
      <c r="M73" s="59"/>
      <c r="O73" s="59"/>
    </row>
    <row r="74" spans="1:15" s="45" customFormat="1" ht="21" customHeight="1" x14ac:dyDescent="0.25">
      <c r="A74" s="26"/>
      <c r="B74" s="11" t="s">
        <v>89</v>
      </c>
      <c r="C74" s="13" t="s">
        <v>19</v>
      </c>
      <c r="D74" s="12">
        <v>450</v>
      </c>
      <c r="E74" s="12">
        <v>454</v>
      </c>
      <c r="F74" s="12">
        <v>204300</v>
      </c>
      <c r="G74" s="14"/>
      <c r="H74" s="14"/>
      <c r="I74" s="12">
        <f t="shared" si="6"/>
        <v>204300</v>
      </c>
      <c r="M74" s="59"/>
      <c r="O74" s="59"/>
    </row>
    <row r="75" spans="1:15" s="45" customFormat="1" ht="21" customHeight="1" x14ac:dyDescent="0.25">
      <c r="A75" s="26"/>
      <c r="B75" s="11" t="s">
        <v>90</v>
      </c>
      <c r="C75" s="13" t="s">
        <v>19</v>
      </c>
      <c r="D75" s="12">
        <v>45</v>
      </c>
      <c r="E75" s="12">
        <v>454</v>
      </c>
      <c r="F75" s="12">
        <v>20430</v>
      </c>
      <c r="G75" s="14"/>
      <c r="H75" s="14"/>
      <c r="I75" s="12">
        <f t="shared" si="6"/>
        <v>20430</v>
      </c>
      <c r="M75" s="59"/>
      <c r="O75" s="59"/>
    </row>
    <row r="76" spans="1:15" s="45" customFormat="1" ht="21" customHeight="1" x14ac:dyDescent="0.25">
      <c r="A76" s="26"/>
      <c r="B76" s="11" t="s">
        <v>106</v>
      </c>
      <c r="C76" s="13" t="s">
        <v>16</v>
      </c>
      <c r="D76" s="12">
        <v>450</v>
      </c>
      <c r="E76" s="12">
        <v>3100</v>
      </c>
      <c r="F76" s="12">
        <v>1395000</v>
      </c>
      <c r="G76" s="14"/>
      <c r="H76" s="14"/>
      <c r="I76" s="12">
        <f t="shared" si="6"/>
        <v>1395000</v>
      </c>
      <c r="L76" s="59"/>
      <c r="M76" s="59"/>
      <c r="O76" s="59"/>
    </row>
    <row r="77" spans="1:15" ht="80.25" customHeight="1" x14ac:dyDescent="0.25">
      <c r="A77" s="13">
        <v>8</v>
      </c>
      <c r="B77" s="25" t="s">
        <v>38</v>
      </c>
      <c r="C77" s="13"/>
      <c r="D77" s="12"/>
      <c r="E77" s="12"/>
      <c r="F77" s="14">
        <f>F78</f>
        <v>2075470</v>
      </c>
      <c r="G77" s="14"/>
      <c r="H77" s="14"/>
      <c r="I77" s="14">
        <f>F77</f>
        <v>2075470</v>
      </c>
      <c r="M77" s="35"/>
    </row>
    <row r="78" spans="1:15" ht="100.5" customHeight="1" x14ac:dyDescent="0.25">
      <c r="A78" s="26"/>
      <c r="B78" s="23" t="s">
        <v>111</v>
      </c>
      <c r="C78" s="13"/>
      <c r="D78" s="12"/>
      <c r="E78" s="12"/>
      <c r="F78" s="12">
        <f>F79+F80+F82+F83+F84+F81</f>
        <v>2075470</v>
      </c>
      <c r="G78" s="12"/>
      <c r="H78" s="12"/>
      <c r="I78" s="12">
        <f>F78</f>
        <v>2075470</v>
      </c>
      <c r="L78" s="35"/>
      <c r="M78" s="35"/>
    </row>
    <row r="79" spans="1:15" s="45" customFormat="1" ht="77.25" customHeight="1" x14ac:dyDescent="0.25">
      <c r="A79" s="26"/>
      <c r="B79" s="11" t="s">
        <v>107</v>
      </c>
      <c r="C79" s="13" t="s">
        <v>16</v>
      </c>
      <c r="D79" s="12">
        <v>40</v>
      </c>
      <c r="E79" s="12">
        <v>8600</v>
      </c>
      <c r="F79" s="12">
        <f>E79*D79</f>
        <v>344000</v>
      </c>
      <c r="G79" s="12"/>
      <c r="H79" s="12"/>
      <c r="I79" s="12">
        <f>F79</f>
        <v>344000</v>
      </c>
      <c r="L79" s="59"/>
      <c r="M79" s="59"/>
    </row>
    <row r="80" spans="1:15" s="45" customFormat="1" ht="81" customHeight="1" x14ac:dyDescent="0.25">
      <c r="A80" s="26"/>
      <c r="B80" s="11" t="s">
        <v>91</v>
      </c>
      <c r="C80" s="13" t="s">
        <v>16</v>
      </c>
      <c r="D80" s="12">
        <v>40</v>
      </c>
      <c r="E80" s="12">
        <v>7700</v>
      </c>
      <c r="F80" s="12">
        <f>E80*D80</f>
        <v>308000</v>
      </c>
      <c r="G80" s="12"/>
      <c r="H80" s="12"/>
      <c r="I80" s="12">
        <f>F80</f>
        <v>308000</v>
      </c>
      <c r="L80" s="59"/>
      <c r="M80" s="59"/>
    </row>
    <row r="81" spans="1:13" s="45" customFormat="1" ht="54" customHeight="1" x14ac:dyDescent="0.25">
      <c r="A81" s="26"/>
      <c r="B81" s="11" t="s">
        <v>108</v>
      </c>
      <c r="C81" s="13" t="s">
        <v>16</v>
      </c>
      <c r="D81" s="12">
        <v>3</v>
      </c>
      <c r="E81" s="12">
        <v>109823</v>
      </c>
      <c r="F81" s="12">
        <v>329470</v>
      </c>
      <c r="G81" s="12"/>
      <c r="H81" s="12"/>
      <c r="I81" s="12">
        <v>329470</v>
      </c>
      <c r="L81" s="59"/>
      <c r="M81" s="59"/>
    </row>
    <row r="82" spans="1:13" ht="39" customHeight="1" x14ac:dyDescent="0.25">
      <c r="A82" s="26"/>
      <c r="B82" s="11" t="s">
        <v>109</v>
      </c>
      <c r="C82" s="13" t="s">
        <v>16</v>
      </c>
      <c r="D82" s="12">
        <v>2</v>
      </c>
      <c r="E82" s="12">
        <v>120000</v>
      </c>
      <c r="F82" s="12">
        <f>E82*D82</f>
        <v>240000</v>
      </c>
      <c r="G82" s="12"/>
      <c r="H82" s="12"/>
      <c r="I82" s="12">
        <f>F82</f>
        <v>240000</v>
      </c>
      <c r="L82" s="35"/>
      <c r="M82" s="35"/>
    </row>
    <row r="83" spans="1:13" ht="36" customHeight="1" x14ac:dyDescent="0.25">
      <c r="A83" s="26"/>
      <c r="B83" s="11" t="s">
        <v>110</v>
      </c>
      <c r="C83" s="13" t="s">
        <v>16</v>
      </c>
      <c r="D83" s="12">
        <v>2</v>
      </c>
      <c r="E83" s="12">
        <v>46000</v>
      </c>
      <c r="F83" s="12">
        <f>E83*D83</f>
        <v>92000</v>
      </c>
      <c r="G83" s="12"/>
      <c r="H83" s="12"/>
      <c r="I83" s="12">
        <f>F83</f>
        <v>92000</v>
      </c>
      <c r="L83" s="35"/>
      <c r="M83" s="35"/>
    </row>
    <row r="84" spans="1:13" s="45" customFormat="1" ht="36.75" customHeight="1" x14ac:dyDescent="0.25">
      <c r="A84" s="26"/>
      <c r="B84" s="11" t="s">
        <v>112</v>
      </c>
      <c r="C84" s="13" t="s">
        <v>16</v>
      </c>
      <c r="D84" s="12">
        <v>2</v>
      </c>
      <c r="E84" s="12">
        <v>381000</v>
      </c>
      <c r="F84" s="12">
        <f>E84*D84</f>
        <v>762000</v>
      </c>
      <c r="G84" s="12"/>
      <c r="H84" s="12"/>
      <c r="I84" s="12">
        <f>F84</f>
        <v>762000</v>
      </c>
      <c r="L84" s="59"/>
      <c r="M84" s="59"/>
    </row>
    <row r="85" spans="1:13" ht="68.25" customHeight="1" x14ac:dyDescent="0.25">
      <c r="A85" s="13">
        <v>9</v>
      </c>
      <c r="B85" s="58" t="s">
        <v>95</v>
      </c>
      <c r="C85" s="13"/>
      <c r="D85" s="12"/>
      <c r="E85" s="14"/>
      <c r="F85" s="14">
        <f>F86</f>
        <v>100000</v>
      </c>
      <c r="G85" s="12"/>
      <c r="H85" s="12"/>
      <c r="I85" s="14">
        <v>100000</v>
      </c>
      <c r="M85" s="35"/>
    </row>
    <row r="86" spans="1:13" s="45" customFormat="1" ht="21" customHeight="1" x14ac:dyDescent="0.25">
      <c r="A86" s="26"/>
      <c r="B86" s="68" t="s">
        <v>68</v>
      </c>
      <c r="C86" s="13" t="s">
        <v>16</v>
      </c>
      <c r="D86" s="12">
        <v>1</v>
      </c>
      <c r="E86" s="12">
        <v>100000</v>
      </c>
      <c r="F86" s="12">
        <v>100000</v>
      </c>
      <c r="G86" s="12"/>
      <c r="H86" s="12"/>
      <c r="I86" s="12">
        <v>100000</v>
      </c>
      <c r="M86" s="59"/>
    </row>
    <row r="87" spans="1:13" ht="35.25" customHeight="1" x14ac:dyDescent="0.25">
      <c r="A87" s="11"/>
      <c r="B87" s="58" t="s">
        <v>41</v>
      </c>
      <c r="C87" s="13"/>
      <c r="D87" s="12"/>
      <c r="E87" s="12"/>
      <c r="F87" s="14"/>
      <c r="G87" s="14"/>
      <c r="H87" s="14"/>
      <c r="I87" s="14"/>
      <c r="M87" s="35"/>
    </row>
    <row r="88" spans="1:13" ht="58.5" customHeight="1" x14ac:dyDescent="0.25">
      <c r="A88" s="11"/>
      <c r="B88" s="20" t="s">
        <v>64</v>
      </c>
      <c r="C88" s="13" t="s">
        <v>16</v>
      </c>
      <c r="D88" s="12">
        <v>4</v>
      </c>
      <c r="E88" s="12">
        <v>25000</v>
      </c>
      <c r="F88" s="14">
        <v>100000</v>
      </c>
      <c r="G88" s="14"/>
      <c r="H88" s="33"/>
      <c r="I88" s="14">
        <v>100000</v>
      </c>
      <c r="M88" s="35"/>
    </row>
    <row r="89" spans="1:13" ht="24" customHeight="1" x14ac:dyDescent="0.25">
      <c r="A89" s="55"/>
      <c r="B89" s="56" t="s">
        <v>77</v>
      </c>
      <c r="C89" s="13" t="s">
        <v>16</v>
      </c>
      <c r="D89" s="12">
        <v>4</v>
      </c>
      <c r="E89" s="72">
        <v>24125</v>
      </c>
      <c r="F89" s="73">
        <v>96500</v>
      </c>
      <c r="G89" s="73"/>
      <c r="H89" s="74"/>
      <c r="I89" s="73">
        <v>96500</v>
      </c>
      <c r="M89" s="35"/>
    </row>
    <row r="90" spans="1:13" ht="30.75" customHeight="1" thickBot="1" x14ac:dyDescent="0.3">
      <c r="A90" s="44"/>
      <c r="B90" s="43" t="s">
        <v>32</v>
      </c>
      <c r="C90" s="41"/>
      <c r="D90" s="42"/>
      <c r="E90" s="42"/>
      <c r="F90" s="64">
        <f>F30+F10</f>
        <v>19608000</v>
      </c>
      <c r="G90" s="64"/>
      <c r="H90" s="64"/>
      <c r="I90" s="64">
        <v>19608000</v>
      </c>
      <c r="L90" s="35"/>
      <c r="M90" s="35"/>
    </row>
    <row r="91" spans="1:13" x14ac:dyDescent="0.25">
      <c r="A91" s="34"/>
      <c r="B91" s="34"/>
      <c r="C91" s="34"/>
      <c r="D91" s="34"/>
      <c r="E91" s="34"/>
      <c r="F91" s="49"/>
      <c r="G91" s="34"/>
      <c r="H91" s="34"/>
      <c r="I91" s="34"/>
    </row>
    <row r="92" spans="1:13" ht="81.75" customHeight="1" x14ac:dyDescent="0.25">
      <c r="A92" s="18"/>
      <c r="B92" s="1" t="s">
        <v>58</v>
      </c>
      <c r="C92" s="19"/>
      <c r="D92" s="1"/>
      <c r="E92" s="1"/>
      <c r="F92" s="50"/>
      <c r="G92" s="19"/>
      <c r="H92" s="19"/>
      <c r="I92" s="19"/>
    </row>
    <row r="93" spans="1:13" ht="59.25" customHeight="1" x14ac:dyDescent="0.25">
      <c r="A93" s="18"/>
      <c r="B93" s="22" t="s">
        <v>42</v>
      </c>
      <c r="C93" s="19"/>
      <c r="D93" s="1"/>
      <c r="E93" s="1"/>
      <c r="F93" s="50"/>
      <c r="G93" s="19"/>
      <c r="H93" s="19"/>
      <c r="I93" s="19"/>
    </row>
    <row r="94" spans="1:13" ht="18" customHeight="1" x14ac:dyDescent="0.25">
      <c r="A94" s="18"/>
      <c r="B94" s="37" t="s">
        <v>43</v>
      </c>
      <c r="C94" s="19"/>
      <c r="D94" s="1"/>
      <c r="E94" s="1"/>
      <c r="F94" s="50"/>
      <c r="G94" s="19"/>
      <c r="H94" s="19"/>
      <c r="I94" s="19"/>
    </row>
    <row r="95" spans="1:13" x14ac:dyDescent="0.25">
      <c r="A95" s="18"/>
      <c r="B95" s="37" t="s">
        <v>44</v>
      </c>
      <c r="C95" s="19"/>
      <c r="D95" s="1"/>
      <c r="E95" s="1"/>
      <c r="F95" s="50"/>
      <c r="G95" s="19"/>
      <c r="H95" s="19"/>
      <c r="I95" s="19"/>
    </row>
    <row r="96" spans="1:13" ht="36" customHeight="1" x14ac:dyDescent="0.25">
      <c r="A96" s="18"/>
      <c r="B96" s="36" t="s">
        <v>45</v>
      </c>
      <c r="C96" s="19"/>
      <c r="D96" s="1"/>
      <c r="E96" s="1"/>
      <c r="F96" s="50"/>
      <c r="G96" s="19"/>
      <c r="H96" s="19"/>
      <c r="I96" s="19"/>
    </row>
    <row r="97" spans="1:10" x14ac:dyDescent="0.25">
      <c r="A97" s="18"/>
      <c r="B97" s="36" t="s">
        <v>46</v>
      </c>
      <c r="C97" s="19"/>
      <c r="D97" s="1"/>
      <c r="E97" s="1"/>
      <c r="F97" s="50"/>
      <c r="G97" s="19"/>
      <c r="H97" s="19"/>
      <c r="I97" s="19"/>
    </row>
    <row r="98" spans="1:10" ht="22.5" customHeight="1" x14ac:dyDescent="0.25">
      <c r="A98" s="18"/>
      <c r="B98" s="36" t="s">
        <v>47</v>
      </c>
      <c r="C98" s="19"/>
      <c r="D98" s="1"/>
      <c r="E98" s="1"/>
      <c r="F98" s="50"/>
      <c r="G98" s="19"/>
      <c r="H98" s="19"/>
      <c r="I98" s="19"/>
    </row>
    <row r="99" spans="1:10" ht="29.25" customHeight="1" x14ac:dyDescent="0.25">
      <c r="A99" s="18"/>
      <c r="B99" s="36" t="s">
        <v>48</v>
      </c>
      <c r="C99" s="19" t="s">
        <v>21</v>
      </c>
      <c r="D99" s="1"/>
      <c r="E99" s="1"/>
      <c r="F99" s="50"/>
      <c r="G99" s="19"/>
      <c r="H99" s="19"/>
      <c r="I99" s="19"/>
    </row>
    <row r="100" spans="1:10" x14ac:dyDescent="0.25">
      <c r="A100" s="15"/>
      <c r="B100" s="36" t="s">
        <v>49</v>
      </c>
      <c r="C100" s="17"/>
      <c r="D100" s="16"/>
      <c r="E100" s="16"/>
      <c r="F100" s="51"/>
      <c r="G100" s="17"/>
      <c r="H100" s="17"/>
      <c r="I100" s="17"/>
    </row>
    <row r="101" spans="1:10" ht="22.5" customHeight="1" x14ac:dyDescent="0.25">
      <c r="A101" s="15"/>
      <c r="B101" s="36" t="s">
        <v>50</v>
      </c>
      <c r="C101" s="17"/>
      <c r="D101" s="16"/>
      <c r="E101" s="16"/>
      <c r="F101" s="51"/>
      <c r="G101" s="17"/>
      <c r="H101" s="17"/>
      <c r="I101" s="17"/>
    </row>
    <row r="102" spans="1:10" ht="33.75" customHeight="1" x14ac:dyDescent="0.25">
      <c r="A102" s="15"/>
      <c r="B102" s="36" t="s">
        <v>20</v>
      </c>
      <c r="C102" s="17" t="s">
        <v>21</v>
      </c>
      <c r="D102" s="16"/>
      <c r="E102" s="16"/>
      <c r="F102" s="51"/>
      <c r="G102" s="17"/>
      <c r="H102" s="17"/>
      <c r="I102" s="17"/>
    </row>
    <row r="103" spans="1:10" x14ac:dyDescent="0.25">
      <c r="A103" s="38"/>
      <c r="B103" s="36" t="s">
        <v>51</v>
      </c>
      <c r="C103" s="38"/>
      <c r="D103" s="38"/>
      <c r="E103" s="38"/>
      <c r="F103" s="52"/>
      <c r="G103" s="38"/>
      <c r="H103" s="38"/>
      <c r="I103" s="38"/>
    </row>
    <row r="105" spans="1:10" x14ac:dyDescent="0.25">
      <c r="A105" s="24"/>
      <c r="B105" s="24"/>
      <c r="C105" s="24"/>
      <c r="D105" s="24"/>
      <c r="E105" s="24"/>
      <c r="F105" s="54"/>
      <c r="G105" s="24"/>
      <c r="H105" s="24"/>
      <c r="I105" s="24"/>
      <c r="J105" s="24"/>
    </row>
  </sheetData>
  <mergeCells count="12">
    <mergeCell ref="F8:F9"/>
    <mergeCell ref="G8:I8"/>
    <mergeCell ref="G1:I1"/>
    <mergeCell ref="A2:I2"/>
    <mergeCell ref="A4:I4"/>
    <mergeCell ref="A5:I5"/>
    <mergeCell ref="A6:I6"/>
    <mergeCell ref="A8:A9"/>
    <mergeCell ref="B8:B9"/>
    <mergeCell ref="C8:C9"/>
    <mergeCell ref="D8:D9"/>
    <mergeCell ref="E8:E9"/>
  </mergeCells>
  <pageMargins left="0.23622047244094491" right="0.23622047244094491" top="0.74803149606299213" bottom="0.74803149606299213" header="0.31496062992125984" footer="0.31496062992125984"/>
  <pageSetup paperSize="9" scale="70" fitToHeight="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2021-09-06T12:12:02Z</dcterms:modified>
</cp:coreProperties>
</file>