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КОНГРЕСС РЕЛИГИИ\2023\Допик Казислам\"/>
    </mc:Choice>
  </mc:AlternateContent>
  <xr:revisionPtr revIDLastSave="0" documentId="13_ncr:1_{9CC7E2B9-8EA0-44E1-AD5F-E8855A8F3938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2018" sheetId="1" state="hidden" r:id="rId1"/>
    <sheet name="Лист2" sheetId="2" state="hidden" r:id="rId2"/>
    <sheet name="2022" sheetId="3" r:id="rId3"/>
    <sheet name="Лист1" sheetId="5" r:id="rId4"/>
  </sheets>
  <definedNames>
    <definedName name="_xlnm.Print_Area" localSheetId="2">'2022'!$A$1:$I$74</definedName>
  </definedNames>
  <calcPr calcId="181029"/>
</workbook>
</file>

<file path=xl/calcChain.xml><?xml version="1.0" encoding="utf-8"?>
<calcChain xmlns="http://schemas.openxmlformats.org/spreadsheetml/2006/main">
  <c r="F26" i="3" l="1"/>
  <c r="I26" i="3" s="1"/>
  <c r="F52" i="3" l="1"/>
  <c r="F51" i="3" l="1"/>
  <c r="I51" i="3" s="1"/>
  <c r="F35" i="3" l="1"/>
  <c r="I35" i="3" l="1"/>
  <c r="I42" i="3"/>
  <c r="G34" i="3"/>
  <c r="H34" i="3"/>
  <c r="G27" i="3" l="1"/>
  <c r="H27" i="3"/>
  <c r="F28" i="3"/>
  <c r="F29" i="3"/>
  <c r="F30" i="3"/>
  <c r="I30" i="3" s="1"/>
  <c r="F27" i="3" l="1"/>
  <c r="G31" i="3" l="1"/>
  <c r="H31" i="3"/>
  <c r="F49" i="3"/>
  <c r="G12" i="3" l="1"/>
  <c r="H12" i="3"/>
  <c r="G43" i="3"/>
  <c r="G33" i="3" s="1"/>
  <c r="H43" i="3"/>
  <c r="H33" i="3" s="1"/>
  <c r="G22" i="3"/>
  <c r="H22" i="3"/>
  <c r="I49" i="3"/>
  <c r="F48" i="3"/>
  <c r="I48" i="3" s="1"/>
  <c r="F45" i="3"/>
  <c r="F46" i="3"/>
  <c r="F47" i="3"/>
  <c r="F44" i="3"/>
  <c r="F38" i="3"/>
  <c r="I38" i="3" s="1"/>
  <c r="H11" i="3" l="1"/>
  <c r="G11" i="3"/>
  <c r="F36" i="3"/>
  <c r="F37" i="3"/>
  <c r="F39" i="3"/>
  <c r="F40" i="3"/>
  <c r="F41" i="3"/>
  <c r="F34" i="3" l="1"/>
  <c r="F19" i="3"/>
  <c r="F20" i="3"/>
  <c r="F21" i="3"/>
  <c r="F23" i="3" l="1"/>
  <c r="F22" i="3" s="1"/>
  <c r="F25" i="3"/>
  <c r="F24" i="3" s="1"/>
  <c r="E12" i="3"/>
  <c r="E17" i="3" s="1"/>
  <c r="F13" i="3"/>
  <c r="F14" i="3"/>
  <c r="F15" i="3"/>
  <c r="F16" i="3"/>
  <c r="E18" i="3" l="1"/>
  <c r="F18" i="3" s="1"/>
  <c r="F17" i="3"/>
  <c r="F12" i="3"/>
  <c r="G53" i="3"/>
  <c r="H53" i="3"/>
  <c r="I47" i="3"/>
  <c r="I29" i="3"/>
  <c r="I27" i="3" s="1"/>
  <c r="F11" i="3" l="1"/>
  <c r="I28" i="3"/>
  <c r="F50" i="3"/>
  <c r="F43" i="3" s="1"/>
  <c r="F33" i="3" s="1"/>
  <c r="F32" i="3" s="1"/>
  <c r="F31" i="3" s="1"/>
  <c r="I21" i="3"/>
  <c r="I20" i="3"/>
  <c r="I19" i="3"/>
  <c r="I17" i="3"/>
  <c r="I15" i="3"/>
  <c r="I13" i="3"/>
  <c r="F53" i="3" l="1"/>
  <c r="I50" i="3"/>
  <c r="I14" i="3"/>
  <c r="I44" i="3" l="1"/>
  <c r="I33" i="3" l="1"/>
  <c r="I16" i="3"/>
  <c r="I12" i="3" s="1"/>
  <c r="I37" i="3" l="1"/>
  <c r="I18" i="3" l="1"/>
  <c r="I46" i="3" l="1"/>
  <c r="I45" i="3"/>
  <c r="I43" i="3" s="1"/>
  <c r="G62" i="1" l="1"/>
  <c r="J62" i="1" s="1"/>
  <c r="G36" i="1" l="1"/>
  <c r="G37" i="1"/>
  <c r="G38" i="1"/>
  <c r="G39" i="1"/>
  <c r="G40" i="1"/>
  <c r="G41" i="1"/>
  <c r="G42" i="1"/>
  <c r="G63" i="1"/>
  <c r="G64" i="1"/>
  <c r="G65" i="1"/>
  <c r="G66" i="1"/>
  <c r="G61" i="1"/>
  <c r="G16" i="1" l="1"/>
  <c r="J16" i="1" s="1"/>
  <c r="J64" i="1" l="1"/>
  <c r="J65" i="1"/>
  <c r="J66" i="1"/>
  <c r="G44" i="1" l="1"/>
  <c r="J44" i="1" s="1"/>
  <c r="G45" i="1"/>
  <c r="J45" i="1" s="1"/>
  <c r="G47" i="1"/>
  <c r="J47" i="1" s="1"/>
  <c r="J42" i="1"/>
  <c r="H44" i="1" l="1"/>
  <c r="I44" i="1" s="1"/>
  <c r="H45" i="1"/>
  <c r="I45" i="1" s="1"/>
  <c r="J40" i="1" l="1"/>
  <c r="I41" i="3" l="1"/>
  <c r="I39" i="3"/>
  <c r="J36" i="1"/>
  <c r="J37" i="1"/>
  <c r="J38" i="1"/>
  <c r="J39" i="1"/>
  <c r="J41" i="1"/>
  <c r="G35" i="1"/>
  <c r="I36" i="3" l="1"/>
  <c r="I25" i="3"/>
  <c r="I24" i="3" s="1"/>
  <c r="I40" i="3"/>
  <c r="J35" i="1"/>
  <c r="G33" i="1"/>
  <c r="I23" i="3"/>
  <c r="I22" i="3" s="1"/>
  <c r="I34" i="3" l="1"/>
  <c r="I11" i="3"/>
  <c r="K21" i="2"/>
  <c r="F16" i="2"/>
  <c r="K16" i="2" s="1"/>
  <c r="F11" i="2"/>
  <c r="F10" i="2"/>
  <c r="K10" i="2" s="1"/>
  <c r="K13" i="2"/>
  <c r="K14" i="2"/>
  <c r="K15" i="2"/>
  <c r="K17" i="2"/>
  <c r="K18" i="2"/>
  <c r="K19" i="2"/>
  <c r="K20" i="2"/>
  <c r="K12" i="2"/>
  <c r="I32" i="3" l="1"/>
  <c r="I31" i="3" s="1"/>
  <c r="I53" i="3" s="1"/>
  <c r="F22" i="2"/>
  <c r="K22" i="2" s="1"/>
  <c r="G29" i="1" l="1"/>
  <c r="H13" i="1" l="1"/>
  <c r="H12" i="1" s="1"/>
  <c r="I13" i="1"/>
  <c r="I12" i="1" s="1"/>
  <c r="G30" i="1"/>
  <c r="J30" i="1" s="1"/>
  <c r="G31" i="1"/>
  <c r="J31" i="1" s="1"/>
  <c r="G32" i="1"/>
  <c r="J32" i="1" s="1"/>
  <c r="G51" i="1"/>
  <c r="G52" i="1"/>
  <c r="J52" i="1" s="1"/>
  <c r="G53" i="1"/>
  <c r="J53" i="1" s="1"/>
  <c r="G25" i="1"/>
  <c r="J18" i="1"/>
  <c r="G50" i="1" l="1"/>
  <c r="G28" i="1"/>
  <c r="J28" i="1" s="1"/>
  <c r="J25" i="1"/>
  <c r="J33" i="1"/>
  <c r="J29" i="1"/>
  <c r="J51" i="1"/>
  <c r="J50" i="1" l="1"/>
  <c r="G23" i="1"/>
  <c r="J23" i="1" s="1"/>
  <c r="G48" i="1" l="1"/>
  <c r="J61" i="1"/>
  <c r="J67" i="1"/>
  <c r="G22" i="1"/>
  <c r="J22" i="1" s="1"/>
  <c r="J48" i="1" l="1"/>
  <c r="J63" i="1"/>
  <c r="J26" i="1"/>
  <c r="G20" i="1"/>
  <c r="J20" i="1" s="1"/>
  <c r="G19" i="1"/>
  <c r="J19" i="1" s="1"/>
  <c r="G17" i="1"/>
  <c r="J17" i="1" s="1"/>
  <c r="G15" i="1" l="1"/>
  <c r="J15" i="1" s="1"/>
  <c r="G14" i="1"/>
  <c r="G13" i="1" l="1"/>
  <c r="G12" i="1" s="1"/>
  <c r="J12" i="1" s="1"/>
  <c r="J14" i="1"/>
  <c r="J13" i="1" l="1"/>
  <c r="G93" i="1"/>
  <c r="J93" i="1" l="1"/>
</calcChain>
</file>

<file path=xl/sharedStrings.xml><?xml version="1.0" encoding="utf-8"?>
<sst xmlns="http://schemas.openxmlformats.org/spreadsheetml/2006/main" count="279" uniqueCount="187">
  <si>
    <t xml:space="preserve">№ </t>
  </si>
  <si>
    <t>Статьи расходов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</si>
  <si>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</si>
  <si>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</si>
  <si>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</si>
  <si>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</si>
  <si>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Технические сопровождение интернет-портала "E-islam.kz"</t>
  </si>
  <si>
    <t>ИТОГО</t>
  </si>
  <si>
    <t>Количество единиц</t>
  </si>
  <si>
    <t>Единица измерения</t>
  </si>
  <si>
    <t>шт.</t>
  </si>
  <si>
    <t>чел.</t>
  </si>
  <si>
    <t>Оплата услуг экспертов (теологов, религмоведов и журналистов), привлеченных к работе по подготовке материалов (40 статей в месяц по 15 000 т.)</t>
  </si>
  <si>
    <t>усл.</t>
  </si>
  <si>
    <t xml:space="preserve">Расходы на служебные командировки, в т.ч. </t>
  </si>
  <si>
    <t>Административные затраты:</t>
  </si>
  <si>
    <t>Заработная плата, в т.ч.</t>
  </si>
  <si>
    <t>Прямые расходы</t>
  </si>
  <si>
    <t>Расходы по оплате работ и услуг  оказываемых сторонними организациями и физическими лицами, в т.ч.</t>
  </si>
  <si>
    <t>мес</t>
  </si>
  <si>
    <t xml:space="preserve">Ремонт технического оборудования </t>
  </si>
  <si>
    <t>чел/дни</t>
  </si>
  <si>
    <t>прочие расходы</t>
  </si>
  <si>
    <t>Материально-техническое обеспечение</t>
  </si>
  <si>
    <t>Смета расходов по реализации социального проекта/социальной программы</t>
  </si>
  <si>
    <t>Получатель гранта:</t>
  </si>
  <si>
    <t>Тема гранта:</t>
  </si>
  <si>
    <t>Название проекта:</t>
  </si>
  <si>
    <t>Срок реализации проекта:</t>
  </si>
  <si>
    <t>Сумма гранта:</t>
  </si>
  <si>
    <t>ОО "Конгресс религиоведов"</t>
  </si>
  <si>
    <t>Смета расходов</t>
  </si>
  <si>
    <t>Статьи затрат</t>
  </si>
  <si>
    <t>Итого</t>
  </si>
  <si>
    <t>Общая редакция (дизайн, коррек.)</t>
  </si>
  <si>
    <t>Комиссия банка</t>
  </si>
  <si>
    <t xml:space="preserve">Исполнительный директор                                       </t>
  </si>
  <si>
    <t>Абдраманов Ж.</t>
  </si>
  <si>
    <t>Организатор (по договору)</t>
  </si>
  <si>
    <t>Бухгалтер (по договору)</t>
  </si>
  <si>
    <t>Менеджер-проекта  (по договору) (Контроль за освоением средств, их целевым использованием, за состоянием документации, согласование с Министерством списка экспертов, сбор, анализ, предоставление необходимых материалов для проекта, контроль за работой персонала вовлеченного в проект, составление творческого заключения по проекту, текущая работа и т.д.)</t>
  </si>
  <si>
    <t>Печать издания</t>
  </si>
  <si>
    <t>лист</t>
  </si>
  <si>
    <t>Эксперты проекта  (Разработка концепции исследования, определение методологии, принципов и структуры проекта, составление и утверждение научно-исследовательской программы проекта, обзор имеющейся литературы по проекту (отечественной и зарубежной) и ее анализ, исследование имеющихся в РК конфессий, анализ развития государственно-конфессиональных отношений в РК за период независимости Казахстана, современного состояния этих отношений (включая выработку основных параметров этих отношений), анализ и детальное описание межконфессиональных отношений в РК в настоящее время и выявление тенденций этих отношений , уточнение конкретного содержания типа светскости в РК и светских ценностей в государственно-конфессиональных и межрелигиозных отношениях, углубленный анализ деятельности религиозных институтов в РК, Анализ деятельности органов государственной власти по регулированию государственно-конфессиональных и межконфессиональных отношений в ситуации смены вектора развития казахстанского общества, предложения и рекомендации по вопросам совершенствования  религиозной политики Республики Казахстан. Итоговый отчет по проекту.)</t>
  </si>
  <si>
    <t>Единица изм.</t>
  </si>
  <si>
    <t>Кол-во</t>
  </si>
  <si>
    <t>Стоимость</t>
  </si>
  <si>
    <t>Всего, в тенге</t>
  </si>
  <si>
    <t>Ноябрь 2017 г.</t>
  </si>
  <si>
    <t>Проезд (расписать количество командировок и человек) 2 командировок *2 чел.=4</t>
  </si>
  <si>
    <t>чел/поездок</t>
  </si>
  <si>
    <t>ноутбуки</t>
  </si>
  <si>
    <t>МФУ Canon</t>
  </si>
  <si>
    <t>диктофон</t>
  </si>
  <si>
    <t>сейф</t>
  </si>
  <si>
    <t>принтер</t>
  </si>
  <si>
    <t>Направление предоставления проекта:</t>
  </si>
  <si>
    <t>Период реализации проекта:</t>
  </si>
  <si>
    <t>Размер гранта:</t>
  </si>
  <si>
    <t>Стоимость, в тенге</t>
  </si>
  <si>
    <t>коммунальные услуги и (или) эксплуатационные расходы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</si>
  <si>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</si>
  <si>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</si>
  <si>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</si>
  <si>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</si>
  <si>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</si>
  <si>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</si>
  <si>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</si>
  <si>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</si>
  <si>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</si>
  <si>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1) закупка вычислительного и другого оборудования (с указанием наименования каждого оборудования):</t>
  </si>
  <si>
    <t>2) приобретение офисной мебели (с указанием предмета мебели):</t>
  </si>
  <si>
    <t>3) закупка лицензионных программных продуктов (с указанием наименования программы):</t>
  </si>
  <si>
    <t xml:space="preserve">1) мероприятие 1
</t>
  </si>
  <si>
    <t>суточные (указать количество командировок и человек, человеко- дней) 2 командировки *2 чел.*4дня=16</t>
  </si>
  <si>
    <t>приобретение раздаточных материалов, в том числе:</t>
  </si>
  <si>
    <t>папка</t>
  </si>
  <si>
    <t>ручка</t>
  </si>
  <si>
    <t>блокнот</t>
  </si>
  <si>
    <t>другие (с указанием наименования) …</t>
  </si>
  <si>
    <t>расходы по оплате работ и услуг, оказываемых юридическими и физическими лицами, в том числе:</t>
  </si>
  <si>
    <t xml:space="preserve"> - работы и услуги физических лиц, в том числе:</t>
  </si>
  <si>
    <t xml:space="preserve"> - работы и услуги юридических лиц, в том числе:</t>
  </si>
  <si>
    <t>представительские расходы:</t>
  </si>
  <si>
    <t>кофе-брейк</t>
  </si>
  <si>
    <t>обед</t>
  </si>
  <si>
    <t>аренда зала</t>
  </si>
  <si>
    <t>2) мероприятие 2</t>
  </si>
  <si>
    <t>суточные (указать количество командировок и человек, человеко- дней)</t>
  </si>
  <si>
    <t>Проживание (расписать количество командировок и человек, человека дней)</t>
  </si>
  <si>
    <t>Проезд (расписать количество командировок и человек)</t>
  </si>
  <si>
    <t>Оплата услуг экспертов (теологов, религиоведов и журналистов), привлеченных к работе по подготовке материалов</t>
  </si>
  <si>
    <t>"Обеспечение эффективного функционирования специального исламского интернет-портала "Kaz-Islam"</t>
  </si>
  <si>
    <t>(должность руководителя (подпись, печать) организации)</t>
  </si>
  <si>
    <t>(расшифровка</t>
  </si>
  <si>
    <t>подписи)</t>
  </si>
  <si>
    <t> Дата заполнения "____" ________________20___год</t>
  </si>
  <si>
    <t>____________________</t>
  </si>
  <si>
    <t>заработная плата, в т.ч.</t>
  </si>
  <si>
    <t xml:space="preserve">банковские услуги </t>
  </si>
  <si>
    <t>расходы на оплату аренды за помещения (8 чел.*3 кв.м. /чел. *4000 тенге кв.м.)</t>
  </si>
  <si>
    <t xml:space="preserve">расходные материалы, приобретение товаров, необходимых для обслуживания и содержания основных средств и другие запасы, в т.ч. </t>
  </si>
  <si>
    <t>Проживание (указать количество командировок и человек, человека дней) 2 командировок *2 чел.*4дня*=16</t>
  </si>
  <si>
    <t xml:space="preserve">расходы на служебные командировки, в т.ч. </t>
  </si>
  <si>
    <t>фотоаппарат+студия (освещение,оптические элементы и т.д.)</t>
  </si>
  <si>
    <t>монитор</t>
  </si>
  <si>
    <t>iMac 21.5" 4K i5 3.0GHz/8GB/1TB/Radeon Pro 555</t>
  </si>
  <si>
    <t>42 064 000-00</t>
  </si>
  <si>
    <t>расходы на оплату услуг связи (2760 тенге*4 номера*7 мес.)</t>
  </si>
  <si>
    <t>Подключение к интернету (6 модем Алтел*7 мес.=42)</t>
  </si>
  <si>
    <t>Аренда хостинга (58320 тенге  в расчете  на 2 сайта "e-islam.kz", "kazislam.kz")</t>
  </si>
  <si>
    <t>Аренда домена (3360 тенге   в расчете  на 2 домена "e-islam.kz", "kazislam.kz")</t>
  </si>
  <si>
    <t>программное обеспечение (монтажное) для iMAC</t>
  </si>
  <si>
    <t>услуги переводчика (2 чел.*7 мес.)</t>
  </si>
  <si>
    <t>гл.редактор (в штате, 1чел.*7 мес.)</t>
  </si>
  <si>
    <t>бухгалтер (в штате, 1чел.*7 мес.)</t>
  </si>
  <si>
    <t>мес.</t>
  </si>
  <si>
    <t>редактор  (в штате, 4чел.*7 мес.)</t>
  </si>
  <si>
    <t>услуги дизайнера (1 чел.*7 мес.)</t>
  </si>
  <si>
    <t>обязательное медицинское страхование  (10710000 *1,5%)</t>
  </si>
  <si>
    <t>социальный налог и социальные отчисления (ФОТ  10710000 тенге -10%)*9,5%</t>
  </si>
  <si>
    <t>услуги теологов, религиоведов и журналистов, привлеченных к работе по подготовке материалов (76 материалов в месяц *7 мес)</t>
  </si>
  <si>
    <t>исполнительный директор (в штате, 1чел.*7 мес.)</t>
  </si>
  <si>
    <t>01 мая - 30 ноября 2018 г.</t>
  </si>
  <si>
    <t>Исполнительный директор</t>
  </si>
  <si>
    <t>услуги менеджера проекта (1 чел.*7 мес.)</t>
  </si>
  <si>
    <t>услуги IT  специалиста по веб-сопровождению интернет-портала "Kaz-islam.kz" (1 чел.*7 мес.)</t>
  </si>
  <si>
    <t>услуги онлайн-экспертов (5 чел.*7 мес.)</t>
  </si>
  <si>
    <t>чел/мес</t>
  </si>
  <si>
    <t>месяц</t>
  </si>
  <si>
    <t xml:space="preserve">Исполнительный директор </t>
  </si>
  <si>
    <t xml:space="preserve">Главный редактор </t>
  </si>
  <si>
    <t xml:space="preserve">Бухгалтер </t>
  </si>
  <si>
    <t xml:space="preserve">Социальный налог и социальные отчисления </t>
  </si>
  <si>
    <t xml:space="preserve">Банковские услуги </t>
  </si>
  <si>
    <t>Канцелярские товары</t>
  </si>
  <si>
    <t>Координатор проекта</t>
  </si>
  <si>
    <t xml:space="preserve">Обязательное социальное медицинское страхование </t>
  </si>
  <si>
    <t>услуга</t>
  </si>
  <si>
    <t>Услуга редактора</t>
  </si>
  <si>
    <t>Услуга дизайнера</t>
  </si>
  <si>
    <t>Работы и услуги физических лиц, в том числе:</t>
  </si>
  <si>
    <t xml:space="preserve">Расходы на оплату услуг связи </t>
  </si>
  <si>
    <t>Заработная плата, в том числе:</t>
  </si>
  <si>
    <r>
      <t xml:space="preserve">Тема гранта: </t>
    </r>
    <r>
      <rPr>
        <sz val="12"/>
        <color theme="1"/>
        <rFont val="Times New Roman"/>
        <family val="1"/>
        <charset val="204"/>
      </rPr>
      <t>Обеспечение эффективного функционирования специального исламского интернет-портала "Kaz-Islam"</t>
    </r>
  </si>
  <si>
    <t>Мероприятие 1. Информационно-аналитическое сопровождение в рамках проекта согласно задачам проекта</t>
  </si>
  <si>
    <t>Работы и услуги юридических лиц, в том числе:</t>
  </si>
  <si>
    <t>Прочие расходы, в том числе:</t>
  </si>
  <si>
    <r>
      <t xml:space="preserve">Получатель гранта: </t>
    </r>
    <r>
      <rPr>
        <sz val="12"/>
        <color theme="1"/>
        <rFont val="Times New Roman"/>
        <family val="1"/>
        <charset val="204"/>
      </rPr>
      <t>Общественное объединение "Конгресс религиоведов"</t>
    </r>
  </si>
  <si>
    <t>Расходные материалы, приобретение товаров, необходимых для обслуживания и содержания основных средств и другие запасы,  в том числе:</t>
  </si>
  <si>
    <t>Материально-техническое обеспечение:</t>
  </si>
  <si>
    <t>Услуга IT-специалиста</t>
  </si>
  <si>
    <t>Услуги по ремонту принтера и заправке картриджа</t>
  </si>
  <si>
    <t>услуги</t>
  </si>
  <si>
    <t>СММ менеджер-копирайтер</t>
  </si>
  <si>
    <t>Аренда хостинга</t>
  </si>
  <si>
    <t>Домен</t>
  </si>
  <si>
    <t>Услуги таргетинга соцсетей</t>
  </si>
  <si>
    <t>Услуга теолога</t>
  </si>
  <si>
    <t>Расходы на оплату аренды за помещения</t>
  </si>
  <si>
    <t>Ноутбук</t>
  </si>
  <si>
    <t>шт</t>
  </si>
  <si>
    <t>Смета расходов по реализации социального проекта на 2022 год</t>
  </si>
  <si>
    <t>Расходы по оплате работ и услуг  оказываемых юридическими и физическими лицами, в том числе:</t>
  </si>
  <si>
    <t>Грантополучатель:</t>
  </si>
  <si>
    <t>Грантодатель:</t>
  </si>
  <si>
    <t>Модем</t>
  </si>
  <si>
    <t xml:space="preserve">            </t>
  </si>
  <si>
    <t>SEO оптимизвция сайта</t>
  </si>
  <si>
    <t>Услуги теологов, журналистов, религиоведов (10 материалов*15000 тенге)</t>
  </si>
  <si>
    <t xml:space="preserve"> </t>
  </si>
  <si>
    <t>Редизайн сайта</t>
  </si>
  <si>
    <r>
      <t xml:space="preserve">Сумма гранта: </t>
    </r>
    <r>
      <rPr>
        <sz val="12"/>
        <color theme="1"/>
        <rFont val="Times New Roman"/>
        <family val="1"/>
        <charset val="204"/>
      </rPr>
      <t>42 064 000 (сорок два миллиона шестьдесят четыре тысячи) тенге</t>
    </r>
  </si>
  <si>
    <t>Обслуживание ПО  1С</t>
  </si>
  <si>
    <t>Услуги по съемке видеорепортажей (18 видеосюжетов *90 000 тенге) (хронометраж 3 - 5 минут,качество видео не ниже  HD, FullHD)</t>
  </si>
  <si>
    <t>Услуги по съемке ситуативные (информационные)  видеороликов  (94 видеоролика *45 000 тенге) (хронометраж 1,5-2 минут,качество видео не ниже  HD, FullHD)</t>
  </si>
  <si>
    <t>Услуги по съемке видеороликов  (32 видеоролика *50 000 тенге) (хронометраж до 2-3 минут,качество видео не ниже  HD, FullHD)</t>
  </si>
  <si>
    <t>Услуги по съемке видеороликов  (32 видеоролика *60 000 тенге) (хронометраж до 3  минут, качество видео не ниже  HD, FullHD)</t>
  </si>
  <si>
    <t>С приложением № 2 ознакомлен и согласен:</t>
  </si>
  <si>
    <t xml:space="preserve">                                 М.П.</t>
  </si>
  <si>
    <t>"Согласовано"</t>
  </si>
  <si>
    <t>НАО "Центр поддержки гражданских инициатив"</t>
  </si>
  <si>
    <t>Исполнительный директор_______________Д.С. Сатыбеков</t>
  </si>
  <si>
    <t xml:space="preserve">Председатель Правления________________ Құрман Ғ.П. </t>
  </si>
  <si>
    <t xml:space="preserve">Заместитель председателя Правления_______________ Рашидов Е.Е. </t>
  </si>
  <si>
    <t xml:space="preserve">Директор Департамента управления проектами:_______________Шамшадинова С.С. </t>
  </si>
  <si>
    <t xml:space="preserve">Главный менеджер Департамента управления проектами:_________________ Жолдыбалина М.Б.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</si>
</sst>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40404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wrapText="1"/>
    </xf>
    <xf numFmtId="3" fontId="0" fillId="0" borderId="0" xfId="0" applyNumberFormat="1"/>
    <xf numFmtId="0" fontId="7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2" fillId="3" borderId="1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19" xfId="0" applyBorder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0" fillId="0" borderId="0" xfId="0" applyNumberFormat="1"/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7" fillId="3" borderId="14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vertical="top"/>
    </xf>
    <xf numFmtId="0" fontId="4" fillId="0" borderId="9" xfId="0" applyFont="1" applyBorder="1"/>
    <xf numFmtId="0" fontId="4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justify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1" xfId="0" applyFont="1" applyBorder="1"/>
    <xf numFmtId="0" fontId="4" fillId="0" borderId="2" xfId="0" applyFont="1" applyBorder="1"/>
    <xf numFmtId="0" fontId="7" fillId="0" borderId="20" xfId="0" applyFont="1" applyBorder="1"/>
    <xf numFmtId="0" fontId="4" fillId="0" borderId="21" xfId="0" applyFont="1" applyBorder="1"/>
    <xf numFmtId="0" fontId="7" fillId="0" borderId="1" xfId="0" applyFont="1" applyBorder="1"/>
    <xf numFmtId="0" fontId="4" fillId="0" borderId="20" xfId="0" applyFont="1" applyBorder="1"/>
    <xf numFmtId="0" fontId="12" fillId="0" borderId="0" xfId="0" applyFont="1" applyAlignment="1">
      <alignment wrapText="1"/>
    </xf>
    <xf numFmtId="0" fontId="7" fillId="2" borderId="23" xfId="0" applyFont="1" applyFill="1" applyBorder="1"/>
    <xf numFmtId="0" fontId="7" fillId="2" borderId="24" xfId="0" applyFont="1" applyFill="1" applyBorder="1" applyAlignment="1">
      <alignment horizontal="justify" wrapText="1"/>
    </xf>
    <xf numFmtId="0" fontId="7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7" fillId="0" borderId="1" xfId="0" applyFont="1" applyBorder="1" applyAlignment="1">
      <alignment wrapText="1"/>
    </xf>
    <xf numFmtId="0" fontId="7" fillId="3" borderId="9" xfId="0" applyFont="1" applyFill="1" applyBorder="1" applyAlignment="1">
      <alignment horizontal="right"/>
    </xf>
    <xf numFmtId="16" fontId="7" fillId="3" borderId="13" xfId="0" applyNumberFormat="1" applyFont="1" applyFill="1" applyBorder="1" applyAlignment="1">
      <alignment horizontal="right"/>
    </xf>
    <xf numFmtId="0" fontId="7" fillId="2" borderId="26" xfId="0" applyFont="1" applyFill="1" applyBorder="1"/>
    <xf numFmtId="0" fontId="7" fillId="2" borderId="27" xfId="0" applyFont="1" applyFill="1" applyBorder="1" applyAlignment="1">
      <alignment wrapText="1"/>
    </xf>
    <xf numFmtId="0" fontId="4" fillId="2" borderId="27" xfId="0" applyFont="1" applyFill="1" applyBorder="1" applyAlignment="1">
      <alignment horizontal="right" wrapText="1"/>
    </xf>
    <xf numFmtId="0" fontId="4" fillId="2" borderId="27" xfId="0" applyFont="1" applyFill="1" applyBorder="1"/>
    <xf numFmtId="0" fontId="12" fillId="0" borderId="1" xfId="0" applyFont="1" applyBorder="1" applyAlignment="1">
      <alignment wrapText="1"/>
    </xf>
    <xf numFmtId="0" fontId="3" fillId="0" borderId="0" xfId="0" applyFont="1"/>
    <xf numFmtId="0" fontId="7" fillId="0" borderId="9" xfId="0" applyFont="1" applyBorder="1"/>
    <xf numFmtId="0" fontId="7" fillId="2" borderId="27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right" wrapText="1"/>
    </xf>
    <xf numFmtId="0" fontId="6" fillId="0" borderId="0" xfId="0" applyFont="1"/>
    <xf numFmtId="0" fontId="7" fillId="0" borderId="0" xfId="0" applyFont="1" applyAlignment="1">
      <alignment horizontal="justify"/>
    </xf>
    <xf numFmtId="0" fontId="4" fillId="0" borderId="0" xfId="0" applyFont="1"/>
    <xf numFmtId="3" fontId="4" fillId="2" borderId="4" xfId="0" applyNumberFormat="1" applyFont="1" applyFill="1" applyBorder="1" applyAlignment="1">
      <alignment vertical="top"/>
    </xf>
    <xf numFmtId="3" fontId="7" fillId="2" borderId="4" xfId="0" applyNumberFormat="1" applyFont="1" applyFill="1" applyBorder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3" fontId="4" fillId="3" borderId="14" xfId="0" applyNumberFormat="1" applyFont="1" applyFill="1" applyBorder="1" applyAlignment="1">
      <alignment vertical="top"/>
    </xf>
    <xf numFmtId="3" fontId="7" fillId="3" borderId="14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7" fillId="3" borderId="1" xfId="0" applyNumberFormat="1" applyFont="1" applyFill="1" applyBorder="1"/>
    <xf numFmtId="3" fontId="7" fillId="3" borderId="10" xfId="0" applyNumberFormat="1" applyFont="1" applyFill="1" applyBorder="1"/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3" borderId="1" xfId="0" applyNumberFormat="1" applyFont="1" applyFill="1" applyBorder="1"/>
    <xf numFmtId="3" fontId="4" fillId="0" borderId="2" xfId="0" applyNumberFormat="1" applyFont="1" applyBorder="1"/>
    <xf numFmtId="3" fontId="4" fillId="0" borderId="12" xfId="0" applyNumberFormat="1" applyFont="1" applyBorder="1"/>
    <xf numFmtId="3" fontId="4" fillId="2" borderId="27" xfId="0" applyNumberFormat="1" applyFont="1" applyFill="1" applyBorder="1"/>
    <xf numFmtId="3" fontId="7" fillId="2" borderId="27" xfId="0" applyNumberFormat="1" applyFont="1" applyFill="1" applyBorder="1"/>
    <xf numFmtId="3" fontId="7" fillId="2" borderId="28" xfId="0" applyNumberFormat="1" applyFont="1" applyFill="1" applyBorder="1"/>
    <xf numFmtId="3" fontId="7" fillId="0" borderId="1" xfId="0" applyNumberFormat="1" applyFont="1" applyBorder="1"/>
    <xf numFmtId="3" fontId="7" fillId="0" borderId="10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2" borderId="24" xfId="0" applyNumberFormat="1" applyFont="1" applyFill="1" applyBorder="1"/>
    <xf numFmtId="3" fontId="7" fillId="2" borderId="24" xfId="0" applyNumberFormat="1" applyFont="1" applyFill="1" applyBorder="1"/>
    <xf numFmtId="3" fontId="7" fillId="2" borderId="25" xfId="0" applyNumberFormat="1" applyFont="1" applyFill="1" applyBorder="1"/>
    <xf numFmtId="3" fontId="7" fillId="3" borderId="15" xfId="0" applyNumberFormat="1" applyFont="1" applyFill="1" applyBorder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7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164" fontId="4" fillId="0" borderId="1" xfId="1" applyFont="1" applyFill="1" applyBorder="1" applyAlignment="1">
      <alignment vertical="top"/>
    </xf>
    <xf numFmtId="0" fontId="4" fillId="0" borderId="0" xfId="0" applyFont="1" applyAlignment="1">
      <alignment vertical="top"/>
    </xf>
    <xf numFmtId="165" fontId="4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7" fillId="4" borderId="0" xfId="0" applyFont="1" applyFill="1"/>
    <xf numFmtId="0" fontId="4" fillId="4" borderId="0" xfId="0" applyFont="1" applyFill="1"/>
    <xf numFmtId="0" fontId="16" fillId="5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164" fontId="4" fillId="0" borderId="0" xfId="1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100"/>
  <sheetViews>
    <sheetView topLeftCell="A84" zoomScale="87" zoomScaleNormal="87" workbookViewId="0">
      <selection activeCell="G25" sqref="G25"/>
    </sheetView>
  </sheetViews>
  <sheetFormatPr defaultRowHeight="15" x14ac:dyDescent="0.25"/>
  <cols>
    <col min="2" max="2" width="5.28515625" customWidth="1"/>
    <col min="3" max="3" width="48.140625" customWidth="1"/>
    <col min="4" max="4" width="12.5703125" customWidth="1"/>
    <col min="5" max="5" width="13.28515625" customWidth="1"/>
    <col min="6" max="6" width="14.42578125" customWidth="1"/>
    <col min="7" max="7" width="18.28515625" customWidth="1"/>
    <col min="8" max="8" width="10.5703125" customWidth="1"/>
    <col min="9" max="9" width="9.7109375" customWidth="1"/>
    <col min="10" max="10" width="15.28515625" customWidth="1"/>
    <col min="12" max="12" width="13.7109375" customWidth="1"/>
  </cols>
  <sheetData>
    <row r="3" spans="2:12" ht="15" customHeight="1" x14ac:dyDescent="0.25">
      <c r="C3" s="92"/>
      <c r="D3" s="17" t="s">
        <v>24</v>
      </c>
      <c r="E3" s="15"/>
      <c r="F3" s="15"/>
      <c r="G3" s="15"/>
    </row>
    <row r="4" spans="2:12" ht="30" customHeight="1" x14ac:dyDescent="0.25">
      <c r="C4" s="93" t="s">
        <v>25</v>
      </c>
      <c r="D4" s="163" t="s">
        <v>30</v>
      </c>
      <c r="E4" s="163"/>
      <c r="F4" s="163"/>
      <c r="G4" s="15"/>
    </row>
    <row r="5" spans="2:12" ht="15.75" x14ac:dyDescent="0.25">
      <c r="C5" s="93" t="s">
        <v>56</v>
      </c>
      <c r="D5" s="18"/>
      <c r="E5" s="18"/>
      <c r="F5" s="18"/>
      <c r="G5" s="15"/>
    </row>
    <row r="6" spans="2:12" ht="17.25" customHeight="1" x14ac:dyDescent="0.25">
      <c r="C6" s="93" t="s">
        <v>26</v>
      </c>
      <c r="D6" s="94" t="s">
        <v>92</v>
      </c>
      <c r="E6" s="18"/>
      <c r="F6" s="18"/>
      <c r="G6" s="15"/>
    </row>
    <row r="7" spans="2:12" ht="20.25" customHeight="1" x14ac:dyDescent="0.25">
      <c r="C7" s="93" t="s">
        <v>57</v>
      </c>
      <c r="D7" s="163" t="s">
        <v>123</v>
      </c>
      <c r="E7" s="163"/>
      <c r="F7" s="19"/>
      <c r="G7" s="15"/>
    </row>
    <row r="8" spans="2:12" ht="31.5" customHeight="1" x14ac:dyDescent="0.25">
      <c r="C8" s="93" t="s">
        <v>58</v>
      </c>
      <c r="D8" s="164" t="s">
        <v>107</v>
      </c>
      <c r="E8" s="164"/>
      <c r="F8" s="18"/>
    </row>
    <row r="9" spans="2:12" ht="15.75" thickBo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2" ht="31.5" customHeight="1" x14ac:dyDescent="0.25">
      <c r="B10" s="168" t="s">
        <v>0</v>
      </c>
      <c r="C10" s="165" t="s">
        <v>1</v>
      </c>
      <c r="D10" s="165" t="s">
        <v>9</v>
      </c>
      <c r="E10" s="165" t="s">
        <v>8</v>
      </c>
      <c r="F10" s="165" t="s">
        <v>59</v>
      </c>
      <c r="G10" s="165" t="s">
        <v>47</v>
      </c>
      <c r="H10" s="165" t="s">
        <v>2</v>
      </c>
      <c r="I10" s="165"/>
      <c r="J10" s="166"/>
    </row>
    <row r="11" spans="2:12" ht="95.25" thickBot="1" x14ac:dyDescent="0.3">
      <c r="B11" s="169"/>
      <c r="C11" s="167"/>
      <c r="D11" s="167"/>
      <c r="E11" s="167"/>
      <c r="F11" s="167"/>
      <c r="G11" s="167"/>
      <c r="H11" s="55" t="s">
        <v>3</v>
      </c>
      <c r="I11" s="55" t="s">
        <v>4</v>
      </c>
      <c r="J11" s="56" t="s">
        <v>5</v>
      </c>
    </row>
    <row r="12" spans="2:12" ht="16.5" thickBot="1" x14ac:dyDescent="0.3">
      <c r="B12" s="57">
        <v>1</v>
      </c>
      <c r="C12" s="12" t="s">
        <v>15</v>
      </c>
      <c r="D12" s="58"/>
      <c r="E12" s="59"/>
      <c r="F12" s="95"/>
      <c r="G12" s="96">
        <f>G13+G18+G22+G23+G25+G26+G28+G21</f>
        <v>13696910</v>
      </c>
      <c r="H12" s="96">
        <f>H13+++H18+H22+H23+H25+H26+H28</f>
        <v>0</v>
      </c>
      <c r="I12" s="96">
        <f>I13+++I18+I22+I23+I25+I26+I28</f>
        <v>0</v>
      </c>
      <c r="J12" s="97">
        <f>G12</f>
        <v>13696910</v>
      </c>
      <c r="L12" s="3"/>
    </row>
    <row r="13" spans="2:12" ht="15.75" x14ac:dyDescent="0.25">
      <c r="B13" s="82" t="s">
        <v>61</v>
      </c>
      <c r="C13" s="11" t="s">
        <v>98</v>
      </c>
      <c r="D13" s="60"/>
      <c r="E13" s="61"/>
      <c r="F13" s="98"/>
      <c r="G13" s="99">
        <f>SUM(G14:G17)</f>
        <v>10710000</v>
      </c>
      <c r="H13" s="99">
        <f>SUM(H14:H17)</f>
        <v>0</v>
      </c>
      <c r="I13" s="99">
        <f>SUM(I14:I17)</f>
        <v>0</v>
      </c>
      <c r="J13" s="119">
        <f>G13</f>
        <v>10710000</v>
      </c>
    </row>
    <row r="14" spans="2:12" ht="31.5" x14ac:dyDescent="0.25">
      <c r="B14" s="62"/>
      <c r="C14" s="2" t="s">
        <v>122</v>
      </c>
      <c r="D14" s="5" t="s">
        <v>116</v>
      </c>
      <c r="E14" s="63">
        <v>7</v>
      </c>
      <c r="F14" s="100">
        <v>280000</v>
      </c>
      <c r="G14" s="100">
        <f t="shared" ref="G14:G25" si="0">E14*F14</f>
        <v>1960000</v>
      </c>
      <c r="H14" s="100">
        <v>0</v>
      </c>
      <c r="I14" s="100">
        <v>0</v>
      </c>
      <c r="J14" s="101">
        <f>G14</f>
        <v>1960000</v>
      </c>
      <c r="L14" s="14"/>
    </row>
    <row r="15" spans="2:12" ht="15.75" x14ac:dyDescent="0.25">
      <c r="B15" s="62"/>
      <c r="C15" s="2" t="s">
        <v>114</v>
      </c>
      <c r="D15" s="5" t="s">
        <v>116</v>
      </c>
      <c r="E15" s="63">
        <v>7</v>
      </c>
      <c r="F15" s="100">
        <v>300000</v>
      </c>
      <c r="G15" s="100">
        <f t="shared" si="0"/>
        <v>2100000</v>
      </c>
      <c r="H15" s="100">
        <v>0</v>
      </c>
      <c r="I15" s="100">
        <v>0</v>
      </c>
      <c r="J15" s="101">
        <f t="shared" ref="J15:J26" si="1">G15</f>
        <v>2100000</v>
      </c>
      <c r="L15" s="14"/>
    </row>
    <row r="16" spans="2:12" ht="15.75" x14ac:dyDescent="0.25">
      <c r="B16" s="62"/>
      <c r="C16" s="2" t="s">
        <v>117</v>
      </c>
      <c r="D16" s="5" t="s">
        <v>128</v>
      </c>
      <c r="E16" s="63">
        <v>28</v>
      </c>
      <c r="F16" s="100">
        <v>200000</v>
      </c>
      <c r="G16" s="100">
        <f t="shared" si="0"/>
        <v>5600000</v>
      </c>
      <c r="H16" s="100"/>
      <c r="I16" s="100"/>
      <c r="J16" s="101">
        <f t="shared" si="1"/>
        <v>5600000</v>
      </c>
      <c r="L16" s="14"/>
    </row>
    <row r="17" spans="2:12" ht="15.75" x14ac:dyDescent="0.25">
      <c r="B17" s="62"/>
      <c r="C17" s="2" t="s">
        <v>115</v>
      </c>
      <c r="D17" s="5" t="s">
        <v>116</v>
      </c>
      <c r="E17" s="63">
        <v>7</v>
      </c>
      <c r="F17" s="100">
        <v>150000</v>
      </c>
      <c r="G17" s="100">
        <f t="shared" si="0"/>
        <v>1050000</v>
      </c>
      <c r="H17" s="100">
        <v>0</v>
      </c>
      <c r="I17" s="100">
        <v>0</v>
      </c>
      <c r="J17" s="101">
        <f t="shared" si="1"/>
        <v>1050000</v>
      </c>
    </row>
    <row r="18" spans="2:12" ht="47.25" x14ac:dyDescent="0.25">
      <c r="B18" s="81" t="s">
        <v>62</v>
      </c>
      <c r="C18" s="64" t="s">
        <v>120</v>
      </c>
      <c r="D18" s="65"/>
      <c r="E18" s="66"/>
      <c r="F18" s="102"/>
      <c r="G18" s="102">
        <v>915705</v>
      </c>
      <c r="H18" s="102">
        <v>0</v>
      </c>
      <c r="I18" s="102">
        <v>0</v>
      </c>
      <c r="J18" s="103">
        <f t="shared" si="1"/>
        <v>915705</v>
      </c>
    </row>
    <row r="19" spans="2:12" ht="44.25" hidden="1" customHeight="1" x14ac:dyDescent="0.25">
      <c r="B19" s="81"/>
      <c r="C19" s="64" t="s">
        <v>12</v>
      </c>
      <c r="D19" s="65" t="s">
        <v>13</v>
      </c>
      <c r="E19" s="66">
        <v>240</v>
      </c>
      <c r="F19" s="102">
        <v>20000</v>
      </c>
      <c r="G19" s="102">
        <f t="shared" si="0"/>
        <v>4800000</v>
      </c>
      <c r="H19" s="102">
        <v>0</v>
      </c>
      <c r="I19" s="102">
        <v>0</v>
      </c>
      <c r="J19" s="103">
        <f t="shared" si="1"/>
        <v>4800000</v>
      </c>
      <c r="L19" s="14"/>
    </row>
    <row r="20" spans="2:12" ht="31.5" hidden="1" x14ac:dyDescent="0.25">
      <c r="B20" s="81"/>
      <c r="C20" s="64" t="s">
        <v>6</v>
      </c>
      <c r="D20" s="65" t="s">
        <v>13</v>
      </c>
      <c r="E20" s="66">
        <v>8</v>
      </c>
      <c r="F20" s="102">
        <v>200000</v>
      </c>
      <c r="G20" s="102">
        <f t="shared" si="0"/>
        <v>1600000</v>
      </c>
      <c r="H20" s="102">
        <v>0</v>
      </c>
      <c r="I20" s="102">
        <v>0</v>
      </c>
      <c r="J20" s="103">
        <f t="shared" si="1"/>
        <v>1600000</v>
      </c>
      <c r="L20" s="14"/>
    </row>
    <row r="21" spans="2:12" ht="31.5" x14ac:dyDescent="0.25">
      <c r="B21" s="81" t="s">
        <v>63</v>
      </c>
      <c r="C21" s="64" t="s">
        <v>119</v>
      </c>
      <c r="D21" s="65"/>
      <c r="E21" s="66"/>
      <c r="F21" s="102"/>
      <c r="G21" s="102">
        <v>160650</v>
      </c>
      <c r="H21" s="102"/>
      <c r="I21" s="102"/>
      <c r="J21" s="103"/>
      <c r="L21" s="14"/>
    </row>
    <row r="22" spans="2:12" ht="15.75" x14ac:dyDescent="0.25">
      <c r="B22" s="81" t="s">
        <v>64</v>
      </c>
      <c r="C22" s="64" t="s">
        <v>99</v>
      </c>
      <c r="D22" s="122" t="s">
        <v>116</v>
      </c>
      <c r="E22" s="66">
        <v>7</v>
      </c>
      <c r="F22" s="102">
        <v>22000</v>
      </c>
      <c r="G22" s="102">
        <f t="shared" si="0"/>
        <v>154000</v>
      </c>
      <c r="H22" s="102">
        <v>0</v>
      </c>
      <c r="I22" s="102">
        <v>0</v>
      </c>
      <c r="J22" s="103">
        <f t="shared" si="1"/>
        <v>154000</v>
      </c>
      <c r="L22" s="14"/>
    </row>
    <row r="23" spans="2:12" ht="31.5" x14ac:dyDescent="0.25">
      <c r="B23" s="81" t="s">
        <v>65</v>
      </c>
      <c r="C23" s="64" t="s">
        <v>108</v>
      </c>
      <c r="D23" s="6" t="s">
        <v>13</v>
      </c>
      <c r="E23" s="66">
        <v>28</v>
      </c>
      <c r="F23" s="102">
        <v>2760</v>
      </c>
      <c r="G23" s="102">
        <f t="shared" si="0"/>
        <v>77280</v>
      </c>
      <c r="H23" s="102">
        <v>0</v>
      </c>
      <c r="I23" s="102">
        <v>0</v>
      </c>
      <c r="J23" s="103">
        <f t="shared" si="1"/>
        <v>77280</v>
      </c>
      <c r="L23" s="14"/>
    </row>
    <row r="24" spans="2:12" ht="31.5" x14ac:dyDescent="0.25">
      <c r="B24" s="81" t="s">
        <v>66</v>
      </c>
      <c r="C24" s="64" t="s">
        <v>60</v>
      </c>
      <c r="D24" s="6"/>
      <c r="E24" s="66"/>
      <c r="F24" s="102"/>
      <c r="G24" s="102"/>
      <c r="H24" s="102"/>
      <c r="I24" s="102"/>
      <c r="J24" s="103"/>
      <c r="L24" s="14"/>
    </row>
    <row r="25" spans="2:12" ht="31.5" x14ac:dyDescent="0.25">
      <c r="B25" s="81" t="s">
        <v>67</v>
      </c>
      <c r="C25" s="64" t="s">
        <v>100</v>
      </c>
      <c r="D25" s="6" t="s">
        <v>19</v>
      </c>
      <c r="E25" s="66">
        <v>7</v>
      </c>
      <c r="F25" s="102">
        <v>96000</v>
      </c>
      <c r="G25" s="102">
        <f t="shared" si="0"/>
        <v>672000</v>
      </c>
      <c r="H25" s="102">
        <v>0</v>
      </c>
      <c r="I25" s="102">
        <v>0</v>
      </c>
      <c r="J25" s="103">
        <f t="shared" si="1"/>
        <v>672000</v>
      </c>
      <c r="L25" s="14"/>
    </row>
    <row r="26" spans="2:12" ht="63" x14ac:dyDescent="0.25">
      <c r="B26" s="81" t="s">
        <v>68</v>
      </c>
      <c r="C26" s="64" t="s">
        <v>101</v>
      </c>
      <c r="D26" s="6"/>
      <c r="E26" s="66"/>
      <c r="F26" s="102"/>
      <c r="G26" s="102">
        <v>369415</v>
      </c>
      <c r="H26" s="102">
        <v>0</v>
      </c>
      <c r="I26" s="102">
        <v>0</v>
      </c>
      <c r="J26" s="103">
        <f t="shared" si="1"/>
        <v>369415</v>
      </c>
      <c r="L26" s="14"/>
    </row>
    <row r="27" spans="2:12" ht="15.75" x14ac:dyDescent="0.25">
      <c r="B27" s="62"/>
      <c r="C27" s="2"/>
      <c r="D27" s="5"/>
      <c r="E27" s="67"/>
      <c r="F27" s="104"/>
      <c r="G27" s="104"/>
      <c r="H27" s="104"/>
      <c r="I27" s="104"/>
      <c r="J27" s="105"/>
    </row>
    <row r="28" spans="2:12" ht="15.75" x14ac:dyDescent="0.25">
      <c r="B28" s="81" t="s">
        <v>69</v>
      </c>
      <c r="C28" s="7" t="s">
        <v>22</v>
      </c>
      <c r="D28" s="8"/>
      <c r="E28" s="68"/>
      <c r="F28" s="106"/>
      <c r="G28" s="102">
        <f>G29+G30+G31+G32</f>
        <v>637860</v>
      </c>
      <c r="H28" s="102"/>
      <c r="I28" s="102"/>
      <c r="J28" s="103">
        <f t="shared" ref="J28:J33" si="2">G28</f>
        <v>637860</v>
      </c>
    </row>
    <row r="29" spans="2:12" ht="15.75" x14ac:dyDescent="0.25">
      <c r="B29" s="62"/>
      <c r="C29" s="2" t="s">
        <v>20</v>
      </c>
      <c r="D29" s="5" t="s">
        <v>13</v>
      </c>
      <c r="E29" s="67">
        <v>7</v>
      </c>
      <c r="F29" s="104">
        <v>37500</v>
      </c>
      <c r="G29" s="104">
        <f>E29*F29</f>
        <v>262500</v>
      </c>
      <c r="H29" s="104">
        <v>0</v>
      </c>
      <c r="I29" s="104">
        <v>0</v>
      </c>
      <c r="J29" s="105">
        <f t="shared" si="2"/>
        <v>262500</v>
      </c>
    </row>
    <row r="30" spans="2:12" ht="31.5" x14ac:dyDescent="0.25">
      <c r="B30" s="62"/>
      <c r="C30" s="2" t="s">
        <v>109</v>
      </c>
      <c r="D30" s="5" t="s">
        <v>13</v>
      </c>
      <c r="E30" s="67">
        <v>42</v>
      </c>
      <c r="F30" s="104">
        <v>6000</v>
      </c>
      <c r="G30" s="104">
        <f>E30*F30</f>
        <v>252000</v>
      </c>
      <c r="H30" s="104">
        <v>0</v>
      </c>
      <c r="I30" s="104">
        <v>0</v>
      </c>
      <c r="J30" s="105">
        <f t="shared" si="2"/>
        <v>252000</v>
      </c>
    </row>
    <row r="31" spans="2:12" ht="33" customHeight="1" x14ac:dyDescent="0.25">
      <c r="B31" s="62"/>
      <c r="C31" s="2" t="s">
        <v>110</v>
      </c>
      <c r="D31" s="5" t="s">
        <v>13</v>
      </c>
      <c r="E31" s="67">
        <v>2</v>
      </c>
      <c r="F31" s="104">
        <v>58320</v>
      </c>
      <c r="G31" s="104">
        <f>E31*F31</f>
        <v>116640</v>
      </c>
      <c r="H31" s="104">
        <v>0</v>
      </c>
      <c r="I31" s="104">
        <v>0</v>
      </c>
      <c r="J31" s="105">
        <f t="shared" si="2"/>
        <v>116640</v>
      </c>
    </row>
    <row r="32" spans="2:12" ht="32.25" thickBot="1" x14ac:dyDescent="0.3">
      <c r="B32" s="69"/>
      <c r="C32" s="9" t="s">
        <v>111</v>
      </c>
      <c r="D32" s="10" t="s">
        <v>13</v>
      </c>
      <c r="E32" s="70">
        <v>2</v>
      </c>
      <c r="F32" s="107">
        <v>3360</v>
      </c>
      <c r="G32" s="107">
        <f>E32*F32</f>
        <v>6720</v>
      </c>
      <c r="H32" s="104">
        <v>0</v>
      </c>
      <c r="I32" s="104">
        <v>0</v>
      </c>
      <c r="J32" s="108">
        <f t="shared" si="2"/>
        <v>6720</v>
      </c>
    </row>
    <row r="33" spans="2:12" ht="15.75" x14ac:dyDescent="0.25">
      <c r="B33" s="83">
        <v>2</v>
      </c>
      <c r="C33" s="84" t="s">
        <v>23</v>
      </c>
      <c r="D33" s="85"/>
      <c r="E33" s="86"/>
      <c r="F33" s="109"/>
      <c r="G33" s="110">
        <f>SUM(G35:G47)</f>
        <v>4190130</v>
      </c>
      <c r="H33" s="110">
        <v>0</v>
      </c>
      <c r="I33" s="110">
        <v>0</v>
      </c>
      <c r="J33" s="111">
        <f t="shared" si="2"/>
        <v>4190130</v>
      </c>
    </row>
    <row r="34" spans="2:12" ht="47.25" x14ac:dyDescent="0.25">
      <c r="B34" s="89"/>
      <c r="C34" s="2" t="s">
        <v>70</v>
      </c>
      <c r="D34" s="5"/>
      <c r="E34" s="67"/>
      <c r="F34" s="104"/>
      <c r="G34" s="112"/>
      <c r="H34" s="112"/>
      <c r="I34" s="112"/>
      <c r="J34" s="113"/>
    </row>
    <row r="35" spans="2:12" ht="15.75" x14ac:dyDescent="0.25">
      <c r="B35" s="71"/>
      <c r="C35" s="54" t="s">
        <v>51</v>
      </c>
      <c r="D35" s="16" t="s">
        <v>10</v>
      </c>
      <c r="E35" s="72">
        <v>7</v>
      </c>
      <c r="F35" s="114">
        <v>197900</v>
      </c>
      <c r="G35" s="114">
        <f>E35*F35</f>
        <v>1385300</v>
      </c>
      <c r="H35" s="114">
        <v>0</v>
      </c>
      <c r="I35" s="114">
        <v>0</v>
      </c>
      <c r="J35" s="115">
        <f t="shared" ref="J35:J42" si="3">G35</f>
        <v>1385300</v>
      </c>
    </row>
    <row r="36" spans="2:12" ht="15.75" x14ac:dyDescent="0.25">
      <c r="B36" s="71"/>
      <c r="C36" s="54" t="s">
        <v>52</v>
      </c>
      <c r="D36" s="16" t="s">
        <v>10</v>
      </c>
      <c r="E36" s="72">
        <v>2</v>
      </c>
      <c r="F36" s="114">
        <v>154990</v>
      </c>
      <c r="G36" s="114">
        <f t="shared" ref="G36:G42" si="4">E36*F36</f>
        <v>309980</v>
      </c>
      <c r="H36" s="114">
        <v>0</v>
      </c>
      <c r="I36" s="114">
        <v>0</v>
      </c>
      <c r="J36" s="115">
        <f t="shared" si="3"/>
        <v>309980</v>
      </c>
    </row>
    <row r="37" spans="2:12" ht="31.5" x14ac:dyDescent="0.25">
      <c r="B37" s="71"/>
      <c r="C37" s="54" t="s">
        <v>104</v>
      </c>
      <c r="D37" s="16" t="s">
        <v>10</v>
      </c>
      <c r="E37" s="72">
        <v>1</v>
      </c>
      <c r="F37" s="114">
        <v>1200000</v>
      </c>
      <c r="G37" s="114">
        <f t="shared" si="4"/>
        <v>1200000</v>
      </c>
      <c r="H37" s="114">
        <v>0</v>
      </c>
      <c r="I37" s="114">
        <v>0</v>
      </c>
      <c r="J37" s="115">
        <f t="shared" si="3"/>
        <v>1200000</v>
      </c>
    </row>
    <row r="38" spans="2:12" ht="15.75" x14ac:dyDescent="0.25">
      <c r="B38" s="71"/>
      <c r="C38" s="54" t="s">
        <v>53</v>
      </c>
      <c r="D38" s="16" t="s">
        <v>10</v>
      </c>
      <c r="E38" s="72">
        <v>2</v>
      </c>
      <c r="F38" s="114">
        <v>29990</v>
      </c>
      <c r="G38" s="114">
        <f t="shared" si="4"/>
        <v>59980</v>
      </c>
      <c r="H38" s="114">
        <v>0</v>
      </c>
      <c r="I38" s="114">
        <v>0</v>
      </c>
      <c r="J38" s="115">
        <f t="shared" si="3"/>
        <v>59980</v>
      </c>
    </row>
    <row r="39" spans="2:12" ht="15.75" x14ac:dyDescent="0.25">
      <c r="B39" s="71"/>
      <c r="C39" s="54" t="s">
        <v>54</v>
      </c>
      <c r="D39" s="16" t="s">
        <v>10</v>
      </c>
      <c r="E39" s="72">
        <v>1</v>
      </c>
      <c r="F39" s="114">
        <v>89990</v>
      </c>
      <c r="G39" s="114">
        <f t="shared" si="4"/>
        <v>89990</v>
      </c>
      <c r="H39" s="114">
        <v>0</v>
      </c>
      <c r="I39" s="114">
        <v>0</v>
      </c>
      <c r="J39" s="115">
        <f t="shared" si="3"/>
        <v>89990</v>
      </c>
    </row>
    <row r="40" spans="2:12" ht="31.5" x14ac:dyDescent="0.25">
      <c r="B40" s="71"/>
      <c r="C40" s="54" t="s">
        <v>106</v>
      </c>
      <c r="D40" s="16" t="s">
        <v>10</v>
      </c>
      <c r="E40" s="72">
        <v>1</v>
      </c>
      <c r="F40" s="114">
        <v>564900</v>
      </c>
      <c r="G40" s="114">
        <f t="shared" si="4"/>
        <v>564900</v>
      </c>
      <c r="H40" s="114">
        <v>0</v>
      </c>
      <c r="I40" s="114">
        <v>0</v>
      </c>
      <c r="J40" s="115">
        <f t="shared" si="3"/>
        <v>564900</v>
      </c>
    </row>
    <row r="41" spans="2:12" ht="15.75" x14ac:dyDescent="0.25">
      <c r="B41" s="71"/>
      <c r="C41" s="54" t="s">
        <v>55</v>
      </c>
      <c r="D41" s="16" t="s">
        <v>10</v>
      </c>
      <c r="E41" s="72">
        <v>2</v>
      </c>
      <c r="F41" s="114">
        <v>39990</v>
      </c>
      <c r="G41" s="114">
        <f t="shared" si="4"/>
        <v>79980</v>
      </c>
      <c r="H41" s="114">
        <v>0</v>
      </c>
      <c r="I41" s="114">
        <v>0</v>
      </c>
      <c r="J41" s="115">
        <f t="shared" si="3"/>
        <v>79980</v>
      </c>
    </row>
    <row r="42" spans="2:12" ht="15.75" x14ac:dyDescent="0.25">
      <c r="B42" s="71"/>
      <c r="C42" s="54" t="s">
        <v>105</v>
      </c>
      <c r="D42" s="16" t="s">
        <v>10</v>
      </c>
      <c r="E42" s="72">
        <v>1</v>
      </c>
      <c r="F42" s="114">
        <v>250000</v>
      </c>
      <c r="G42" s="114">
        <f t="shared" si="4"/>
        <v>250000</v>
      </c>
      <c r="H42" s="114">
        <v>0</v>
      </c>
      <c r="I42" s="114">
        <v>0</v>
      </c>
      <c r="J42" s="115">
        <f t="shared" si="3"/>
        <v>250000</v>
      </c>
    </row>
    <row r="43" spans="2:12" ht="15.75" x14ac:dyDescent="0.25">
      <c r="B43" s="71"/>
      <c r="C43" s="54"/>
      <c r="D43" s="16"/>
      <c r="E43" s="72"/>
      <c r="F43" s="114"/>
      <c r="G43" s="114"/>
      <c r="H43" s="114"/>
      <c r="I43" s="114"/>
      <c r="J43" s="115"/>
    </row>
    <row r="44" spans="2:12" ht="31.5" x14ac:dyDescent="0.25">
      <c r="B44" s="89"/>
      <c r="C44" s="87" t="s">
        <v>71</v>
      </c>
      <c r="D44" s="5"/>
      <c r="E44" s="67"/>
      <c r="F44" s="104"/>
      <c r="G44" s="104">
        <f t="shared" ref="G44:I45" si="5">E44*F44</f>
        <v>0</v>
      </c>
      <c r="H44" s="104">
        <f t="shared" si="5"/>
        <v>0</v>
      </c>
      <c r="I44" s="104">
        <f t="shared" si="5"/>
        <v>0</v>
      </c>
      <c r="J44" s="105">
        <f>G44</f>
        <v>0</v>
      </c>
    </row>
    <row r="45" spans="2:12" ht="15.75" x14ac:dyDescent="0.25">
      <c r="B45" s="71"/>
      <c r="C45" s="75"/>
      <c r="D45" s="16"/>
      <c r="E45" s="72"/>
      <c r="F45" s="114"/>
      <c r="G45" s="104">
        <f t="shared" si="5"/>
        <v>0</v>
      </c>
      <c r="H45" s="104">
        <f t="shared" si="5"/>
        <v>0</v>
      </c>
      <c r="I45" s="104">
        <f t="shared" si="5"/>
        <v>0</v>
      </c>
      <c r="J45" s="105">
        <f>G45</f>
        <v>0</v>
      </c>
    </row>
    <row r="46" spans="2:12" ht="47.25" x14ac:dyDescent="0.25">
      <c r="B46" s="89"/>
      <c r="C46" s="87" t="s">
        <v>72</v>
      </c>
      <c r="D46" s="5"/>
      <c r="E46" s="67"/>
      <c r="F46" s="104"/>
      <c r="G46" s="104"/>
      <c r="H46" s="104"/>
      <c r="I46" s="104"/>
      <c r="J46" s="105"/>
    </row>
    <row r="47" spans="2:12" ht="32.25" thickBot="1" x14ac:dyDescent="0.3">
      <c r="B47" s="71"/>
      <c r="C47" s="75" t="s">
        <v>112</v>
      </c>
      <c r="D47" s="16"/>
      <c r="E47" s="72">
        <v>1</v>
      </c>
      <c r="F47" s="114">
        <v>250000</v>
      </c>
      <c r="G47" s="114">
        <f>E47*F47</f>
        <v>250000</v>
      </c>
      <c r="H47" s="114">
        <v>0</v>
      </c>
      <c r="I47" s="114">
        <v>0</v>
      </c>
      <c r="J47" s="115">
        <f>G47</f>
        <v>250000</v>
      </c>
    </row>
    <row r="48" spans="2:12" ht="15.75" x14ac:dyDescent="0.25">
      <c r="B48" s="83">
        <v>3</v>
      </c>
      <c r="C48" s="90" t="s">
        <v>17</v>
      </c>
      <c r="D48" s="85"/>
      <c r="E48" s="86"/>
      <c r="F48" s="109"/>
      <c r="G48" s="110">
        <f>SUM(G51:G92)</f>
        <v>24176960</v>
      </c>
      <c r="H48" s="110">
        <v>0</v>
      </c>
      <c r="I48" s="110">
        <v>0</v>
      </c>
      <c r="J48" s="111">
        <f>G48</f>
        <v>24176960</v>
      </c>
      <c r="L48" s="14"/>
    </row>
    <row r="49" spans="2:12" ht="47.25" x14ac:dyDescent="0.25">
      <c r="B49" s="89"/>
      <c r="C49" s="4" t="s">
        <v>73</v>
      </c>
      <c r="D49" s="5"/>
      <c r="E49" s="67"/>
      <c r="F49" s="104"/>
      <c r="G49" s="112"/>
      <c r="H49" s="112"/>
      <c r="I49" s="112"/>
      <c r="J49" s="113"/>
      <c r="L49" s="14"/>
    </row>
    <row r="50" spans="2:12" ht="31.5" x14ac:dyDescent="0.25">
      <c r="B50" s="62"/>
      <c r="C50" s="4" t="s">
        <v>103</v>
      </c>
      <c r="D50" s="91"/>
      <c r="E50" s="73"/>
      <c r="F50" s="112"/>
      <c r="G50" s="112">
        <f>SUM(G51:G53)</f>
        <v>376960</v>
      </c>
      <c r="H50" s="112">
        <v>0</v>
      </c>
      <c r="I50" s="112">
        <v>0</v>
      </c>
      <c r="J50" s="113">
        <f>G50</f>
        <v>376960</v>
      </c>
      <c r="L50" s="14"/>
    </row>
    <row r="51" spans="2:12" ht="47.25" x14ac:dyDescent="0.25">
      <c r="B51" s="62"/>
      <c r="C51" s="2" t="s">
        <v>74</v>
      </c>
      <c r="D51" s="5" t="s">
        <v>21</v>
      </c>
      <c r="E51" s="67">
        <v>16</v>
      </c>
      <c r="F51" s="104">
        <v>4810</v>
      </c>
      <c r="G51" s="104">
        <f>E51*F51</f>
        <v>76960</v>
      </c>
      <c r="H51" s="104">
        <v>0</v>
      </c>
      <c r="I51" s="104">
        <v>0</v>
      </c>
      <c r="J51" s="105">
        <f>G51</f>
        <v>76960</v>
      </c>
      <c r="L51" s="14"/>
    </row>
    <row r="52" spans="2:12" ht="47.25" x14ac:dyDescent="0.25">
      <c r="B52" s="62"/>
      <c r="C52" s="2" t="s">
        <v>102</v>
      </c>
      <c r="D52" s="5" t="s">
        <v>21</v>
      </c>
      <c r="E52" s="67">
        <v>16</v>
      </c>
      <c r="F52" s="104">
        <v>13000</v>
      </c>
      <c r="G52" s="104">
        <f>E52*F52</f>
        <v>208000</v>
      </c>
      <c r="H52" s="104">
        <v>0</v>
      </c>
      <c r="I52" s="104">
        <v>0</v>
      </c>
      <c r="J52" s="105">
        <f>G52</f>
        <v>208000</v>
      </c>
      <c r="L52" s="14"/>
    </row>
    <row r="53" spans="2:12" ht="31.5" x14ac:dyDescent="0.25">
      <c r="B53" s="62"/>
      <c r="C53" s="2" t="s">
        <v>49</v>
      </c>
      <c r="D53" s="5" t="s">
        <v>50</v>
      </c>
      <c r="E53" s="67">
        <v>4</v>
      </c>
      <c r="F53" s="104">
        <v>23000</v>
      </c>
      <c r="G53" s="104">
        <f>E53*F53</f>
        <v>92000</v>
      </c>
      <c r="H53" s="104">
        <v>0</v>
      </c>
      <c r="I53" s="104">
        <v>0</v>
      </c>
      <c r="J53" s="105">
        <f>G53</f>
        <v>92000</v>
      </c>
      <c r="L53" s="14"/>
    </row>
    <row r="54" spans="2:12" ht="31.5" x14ac:dyDescent="0.25">
      <c r="B54" s="62"/>
      <c r="C54" s="80" t="s">
        <v>75</v>
      </c>
      <c r="D54" s="5"/>
      <c r="E54" s="67"/>
      <c r="F54" s="104"/>
      <c r="G54" s="104">
        <v>0</v>
      </c>
      <c r="H54" s="104">
        <v>0</v>
      </c>
      <c r="I54" s="104">
        <v>0</v>
      </c>
      <c r="J54" s="105">
        <v>0</v>
      </c>
      <c r="L54" s="14"/>
    </row>
    <row r="55" spans="2:12" ht="15.75" x14ac:dyDescent="0.25">
      <c r="B55" s="62"/>
      <c r="C55" s="2" t="s">
        <v>76</v>
      </c>
      <c r="D55" s="5"/>
      <c r="E55" s="67"/>
      <c r="F55" s="104"/>
      <c r="G55" s="104">
        <v>0</v>
      </c>
      <c r="H55" s="104">
        <v>0</v>
      </c>
      <c r="I55" s="104">
        <v>0</v>
      </c>
      <c r="J55" s="105">
        <v>0</v>
      </c>
      <c r="L55" s="14"/>
    </row>
    <row r="56" spans="2:12" ht="15.75" x14ac:dyDescent="0.25">
      <c r="B56" s="62"/>
      <c r="C56" s="2" t="s">
        <v>77</v>
      </c>
      <c r="D56" s="5"/>
      <c r="E56" s="67"/>
      <c r="F56" s="104"/>
      <c r="G56" s="104">
        <v>0</v>
      </c>
      <c r="H56" s="104">
        <v>0</v>
      </c>
      <c r="I56" s="104">
        <v>0</v>
      </c>
      <c r="J56" s="105">
        <v>0</v>
      </c>
      <c r="L56" s="14"/>
    </row>
    <row r="57" spans="2:12" ht="15.75" x14ac:dyDescent="0.25">
      <c r="B57" s="62"/>
      <c r="C57" s="2" t="s">
        <v>78</v>
      </c>
      <c r="D57" s="5"/>
      <c r="E57" s="67"/>
      <c r="F57" s="104"/>
      <c r="G57" s="104">
        <v>0</v>
      </c>
      <c r="H57" s="104">
        <v>0</v>
      </c>
      <c r="I57" s="104">
        <v>0</v>
      </c>
      <c r="J57" s="105">
        <v>0</v>
      </c>
      <c r="L57" s="14"/>
    </row>
    <row r="58" spans="2:12" ht="15.75" x14ac:dyDescent="0.25">
      <c r="B58" s="62"/>
      <c r="C58" s="2" t="s">
        <v>79</v>
      </c>
      <c r="D58" s="5"/>
      <c r="E58" s="67"/>
      <c r="F58" s="104"/>
      <c r="G58" s="104">
        <v>0</v>
      </c>
      <c r="H58" s="104">
        <v>0</v>
      </c>
      <c r="I58" s="104">
        <v>0</v>
      </c>
      <c r="J58" s="105">
        <v>0</v>
      </c>
      <c r="L58" s="14"/>
    </row>
    <row r="59" spans="2:12" ht="47.25" x14ac:dyDescent="0.25">
      <c r="B59" s="62"/>
      <c r="C59" s="4" t="s">
        <v>80</v>
      </c>
      <c r="D59" s="5"/>
      <c r="E59" s="67"/>
      <c r="F59" s="104"/>
      <c r="G59" s="104"/>
      <c r="H59" s="104"/>
      <c r="I59" s="104"/>
      <c r="J59" s="113"/>
      <c r="L59" s="14"/>
    </row>
    <row r="60" spans="2:12" ht="31.5" x14ac:dyDescent="0.25">
      <c r="B60" s="62"/>
      <c r="C60" s="4" t="s">
        <v>81</v>
      </c>
      <c r="D60" s="5"/>
      <c r="E60" s="67"/>
      <c r="F60" s="104"/>
      <c r="G60" s="104"/>
      <c r="H60" s="104"/>
      <c r="I60" s="104"/>
      <c r="J60" s="113"/>
      <c r="K60" s="1"/>
      <c r="L60" s="14"/>
    </row>
    <row r="61" spans="2:12" ht="66" customHeight="1" x14ac:dyDescent="0.25">
      <c r="B61" s="62"/>
      <c r="C61" s="2" t="s">
        <v>121</v>
      </c>
      <c r="D61" s="5" t="s">
        <v>13</v>
      </c>
      <c r="E61" s="67">
        <v>532</v>
      </c>
      <c r="F61" s="104">
        <v>25000</v>
      </c>
      <c r="G61" s="104">
        <f t="shared" ref="G61:G66" si="6">F61*E61</f>
        <v>13300000</v>
      </c>
      <c r="H61" s="104">
        <v>0</v>
      </c>
      <c r="I61" s="104">
        <v>0</v>
      </c>
      <c r="J61" s="105">
        <f t="shared" ref="J61:J67" si="7">G61</f>
        <v>13300000</v>
      </c>
      <c r="L61" s="14"/>
    </row>
    <row r="62" spans="2:12" ht="66" customHeight="1" x14ac:dyDescent="0.25">
      <c r="B62" s="62"/>
      <c r="C62" s="2" t="s">
        <v>125</v>
      </c>
      <c r="D62" s="5" t="s">
        <v>116</v>
      </c>
      <c r="E62" s="67">
        <v>7</v>
      </c>
      <c r="F62" s="104">
        <v>200000</v>
      </c>
      <c r="G62" s="104">
        <f t="shared" si="6"/>
        <v>1400000</v>
      </c>
      <c r="H62" s="104"/>
      <c r="I62" s="104"/>
      <c r="J62" s="105">
        <f t="shared" si="7"/>
        <v>1400000</v>
      </c>
      <c r="L62" s="14"/>
    </row>
    <row r="63" spans="2:12" ht="47.25" x14ac:dyDescent="0.25">
      <c r="B63" s="62"/>
      <c r="C63" s="2" t="s">
        <v>126</v>
      </c>
      <c r="D63" s="5" t="s">
        <v>116</v>
      </c>
      <c r="E63" s="67">
        <v>7</v>
      </c>
      <c r="F63" s="104">
        <v>200000</v>
      </c>
      <c r="G63" s="104">
        <f t="shared" si="6"/>
        <v>1400000</v>
      </c>
      <c r="H63" s="104">
        <v>0</v>
      </c>
      <c r="I63" s="104">
        <v>0</v>
      </c>
      <c r="J63" s="105">
        <f t="shared" si="7"/>
        <v>1400000</v>
      </c>
      <c r="L63" s="14"/>
    </row>
    <row r="64" spans="2:12" ht="15.75" x14ac:dyDescent="0.25">
      <c r="B64" s="62"/>
      <c r="C64" s="2" t="s">
        <v>118</v>
      </c>
      <c r="D64" s="5" t="s">
        <v>116</v>
      </c>
      <c r="E64" s="67">
        <v>7</v>
      </c>
      <c r="F64" s="104">
        <v>200000</v>
      </c>
      <c r="G64" s="104">
        <f t="shared" si="6"/>
        <v>1400000</v>
      </c>
      <c r="H64" s="104"/>
      <c r="I64" s="104"/>
      <c r="J64" s="105">
        <f t="shared" si="7"/>
        <v>1400000</v>
      </c>
      <c r="L64" s="14"/>
    </row>
    <row r="65" spans="2:12" ht="15.75" x14ac:dyDescent="0.25">
      <c r="B65" s="62"/>
      <c r="C65" s="2" t="s">
        <v>113</v>
      </c>
      <c r="D65" s="5" t="s">
        <v>128</v>
      </c>
      <c r="E65" s="67">
        <v>14</v>
      </c>
      <c r="F65" s="104">
        <v>150000</v>
      </c>
      <c r="G65" s="104">
        <f t="shared" si="6"/>
        <v>2100000</v>
      </c>
      <c r="H65" s="104"/>
      <c r="I65" s="104"/>
      <c r="J65" s="105">
        <f t="shared" si="7"/>
        <v>2100000</v>
      </c>
      <c r="L65" s="14"/>
    </row>
    <row r="66" spans="2:12" ht="15.75" x14ac:dyDescent="0.25">
      <c r="B66" s="62"/>
      <c r="C66" s="2" t="s">
        <v>127</v>
      </c>
      <c r="D66" s="5" t="s">
        <v>128</v>
      </c>
      <c r="E66" s="67">
        <v>35</v>
      </c>
      <c r="F66" s="104">
        <v>120000</v>
      </c>
      <c r="G66" s="104">
        <f t="shared" si="6"/>
        <v>4200000</v>
      </c>
      <c r="H66" s="104"/>
      <c r="I66" s="104"/>
      <c r="J66" s="105">
        <f t="shared" si="7"/>
        <v>4200000</v>
      </c>
      <c r="L66" s="14"/>
    </row>
    <row r="67" spans="2:12" ht="31.5" x14ac:dyDescent="0.25">
      <c r="B67" s="62"/>
      <c r="C67" s="4" t="s">
        <v>82</v>
      </c>
      <c r="D67" s="5"/>
      <c r="E67" s="67"/>
      <c r="F67" s="104"/>
      <c r="G67" s="104">
        <v>0</v>
      </c>
      <c r="H67" s="104">
        <v>0</v>
      </c>
      <c r="I67" s="104">
        <v>0</v>
      </c>
      <c r="J67" s="105">
        <f t="shared" si="7"/>
        <v>0</v>
      </c>
      <c r="L67" s="14"/>
    </row>
    <row r="68" spans="2:12" ht="37.5" customHeight="1" x14ac:dyDescent="0.25">
      <c r="B68" s="74"/>
      <c r="C68" s="9"/>
      <c r="D68" s="10"/>
      <c r="E68" s="70"/>
      <c r="F68" s="107"/>
      <c r="G68" s="107"/>
      <c r="H68" s="107"/>
      <c r="I68" s="107"/>
      <c r="J68" s="108"/>
      <c r="L68" s="14"/>
    </row>
    <row r="69" spans="2:12" ht="37.5" customHeight="1" x14ac:dyDescent="0.25">
      <c r="B69" s="62"/>
      <c r="C69" s="80" t="s">
        <v>83</v>
      </c>
      <c r="D69" s="5"/>
      <c r="E69" s="67"/>
      <c r="F69" s="104"/>
      <c r="G69" s="104">
        <v>0</v>
      </c>
      <c r="H69" s="104">
        <v>0</v>
      </c>
      <c r="I69" s="104">
        <v>0</v>
      </c>
      <c r="J69" s="105">
        <v>0</v>
      </c>
      <c r="L69" s="14"/>
    </row>
    <row r="70" spans="2:12" ht="37.5" customHeight="1" x14ac:dyDescent="0.25">
      <c r="B70" s="62"/>
      <c r="C70" s="2" t="s">
        <v>84</v>
      </c>
      <c r="D70" s="5"/>
      <c r="E70" s="67"/>
      <c r="F70" s="104"/>
      <c r="G70" s="104">
        <v>0</v>
      </c>
      <c r="H70" s="104">
        <v>0</v>
      </c>
      <c r="I70" s="104">
        <v>0</v>
      </c>
      <c r="J70" s="105">
        <v>0</v>
      </c>
      <c r="L70" s="14"/>
    </row>
    <row r="71" spans="2:12" ht="37.5" customHeight="1" x14ac:dyDescent="0.25">
      <c r="B71" s="62"/>
      <c r="C71" s="2" t="s">
        <v>85</v>
      </c>
      <c r="D71" s="5"/>
      <c r="E71" s="67"/>
      <c r="F71" s="104"/>
      <c r="G71" s="104">
        <v>0</v>
      </c>
      <c r="H71" s="104">
        <v>0</v>
      </c>
      <c r="I71" s="104">
        <v>0</v>
      </c>
      <c r="J71" s="105">
        <v>0</v>
      </c>
      <c r="L71" s="14"/>
    </row>
    <row r="72" spans="2:12" ht="37.5" customHeight="1" x14ac:dyDescent="0.25">
      <c r="B72" s="62"/>
      <c r="C72" s="2" t="s">
        <v>86</v>
      </c>
      <c r="D72" s="5"/>
      <c r="E72" s="67"/>
      <c r="F72" s="104"/>
      <c r="G72" s="104">
        <v>0</v>
      </c>
      <c r="H72" s="104">
        <v>0</v>
      </c>
      <c r="I72" s="104">
        <v>0</v>
      </c>
      <c r="J72" s="105">
        <v>0</v>
      </c>
      <c r="L72" s="14"/>
    </row>
    <row r="73" spans="2:12" ht="37.5" customHeight="1" x14ac:dyDescent="0.25">
      <c r="B73" s="62"/>
      <c r="C73" s="80" t="s">
        <v>87</v>
      </c>
      <c r="D73" s="5"/>
      <c r="E73" s="67"/>
      <c r="F73" s="104"/>
      <c r="G73" s="104">
        <v>0</v>
      </c>
      <c r="H73" s="104">
        <v>0</v>
      </c>
      <c r="I73" s="104">
        <v>0</v>
      </c>
      <c r="J73" s="105">
        <v>0</v>
      </c>
      <c r="L73" s="14"/>
    </row>
    <row r="74" spans="2:12" ht="37.5" customHeight="1" x14ac:dyDescent="0.25">
      <c r="B74" s="62"/>
      <c r="C74" s="4" t="s">
        <v>14</v>
      </c>
      <c r="D74" s="5"/>
      <c r="E74" s="67"/>
      <c r="F74" s="104"/>
      <c r="G74" s="104">
        <v>0</v>
      </c>
      <c r="H74" s="104">
        <v>0</v>
      </c>
      <c r="I74" s="104">
        <v>0</v>
      </c>
      <c r="J74" s="105">
        <v>0</v>
      </c>
      <c r="L74" s="14"/>
    </row>
    <row r="75" spans="2:12" ht="45" customHeight="1" x14ac:dyDescent="0.25">
      <c r="B75" s="62"/>
      <c r="C75" s="2" t="s">
        <v>88</v>
      </c>
      <c r="D75" s="5"/>
      <c r="E75" s="67"/>
      <c r="F75" s="104"/>
      <c r="G75" s="104">
        <v>0</v>
      </c>
      <c r="H75" s="104">
        <v>0</v>
      </c>
      <c r="I75" s="104">
        <v>0</v>
      </c>
      <c r="J75" s="105">
        <v>0</v>
      </c>
      <c r="L75" s="14"/>
    </row>
    <row r="76" spans="2:12" ht="49.5" customHeight="1" x14ac:dyDescent="0.25">
      <c r="B76" s="62"/>
      <c r="C76" s="2" t="s">
        <v>89</v>
      </c>
      <c r="D76" s="5"/>
      <c r="E76" s="67"/>
      <c r="F76" s="104"/>
      <c r="G76" s="104">
        <v>0</v>
      </c>
      <c r="H76" s="104">
        <v>0</v>
      </c>
      <c r="I76" s="104">
        <v>0</v>
      </c>
      <c r="J76" s="105">
        <v>0</v>
      </c>
      <c r="L76" s="14"/>
    </row>
    <row r="77" spans="2:12" ht="37.5" customHeight="1" x14ac:dyDescent="0.25">
      <c r="B77" s="62"/>
      <c r="C77" s="2" t="s">
        <v>90</v>
      </c>
      <c r="D77" s="5"/>
      <c r="E77" s="67"/>
      <c r="F77" s="104"/>
      <c r="G77" s="104">
        <v>0</v>
      </c>
      <c r="H77" s="104">
        <v>0</v>
      </c>
      <c r="I77" s="104">
        <v>0</v>
      </c>
      <c r="J77" s="105">
        <v>0</v>
      </c>
      <c r="L77" s="14"/>
    </row>
    <row r="78" spans="2:12" ht="37.5" customHeight="1" x14ac:dyDescent="0.25">
      <c r="B78" s="62"/>
      <c r="C78" s="2" t="s">
        <v>75</v>
      </c>
      <c r="D78" s="5"/>
      <c r="E78" s="67"/>
      <c r="F78" s="104"/>
      <c r="G78" s="104">
        <v>0</v>
      </c>
      <c r="H78" s="104">
        <v>0</v>
      </c>
      <c r="I78" s="104">
        <v>0</v>
      </c>
      <c r="J78" s="105">
        <v>0</v>
      </c>
      <c r="L78" s="14"/>
    </row>
    <row r="79" spans="2:12" ht="37.5" customHeight="1" x14ac:dyDescent="0.25">
      <c r="B79" s="62"/>
      <c r="C79" s="2" t="s">
        <v>76</v>
      </c>
      <c r="D79" s="5"/>
      <c r="E79" s="67"/>
      <c r="F79" s="104"/>
      <c r="G79" s="104">
        <v>0</v>
      </c>
      <c r="H79" s="104">
        <v>0</v>
      </c>
      <c r="I79" s="104">
        <v>0</v>
      </c>
      <c r="J79" s="105">
        <v>0</v>
      </c>
      <c r="L79" s="14"/>
    </row>
    <row r="80" spans="2:12" ht="37.5" customHeight="1" x14ac:dyDescent="0.25">
      <c r="B80" s="62"/>
      <c r="C80" s="2" t="s">
        <v>77</v>
      </c>
      <c r="D80" s="5"/>
      <c r="E80" s="67"/>
      <c r="F80" s="104"/>
      <c r="G80" s="104">
        <v>0</v>
      </c>
      <c r="H80" s="104">
        <v>0</v>
      </c>
      <c r="I80" s="104">
        <v>0</v>
      </c>
      <c r="J80" s="105">
        <v>0</v>
      </c>
      <c r="L80" s="14"/>
    </row>
    <row r="81" spans="2:12" ht="37.5" customHeight="1" x14ac:dyDescent="0.25">
      <c r="B81" s="62"/>
      <c r="C81" s="2" t="s">
        <v>78</v>
      </c>
      <c r="D81" s="5"/>
      <c r="E81" s="67"/>
      <c r="F81" s="104"/>
      <c r="G81" s="104">
        <v>0</v>
      </c>
      <c r="H81" s="104">
        <v>0</v>
      </c>
      <c r="I81" s="104">
        <v>0</v>
      </c>
      <c r="J81" s="105">
        <v>0</v>
      </c>
      <c r="L81" s="14"/>
    </row>
    <row r="82" spans="2:12" ht="37.5" customHeight="1" x14ac:dyDescent="0.25">
      <c r="B82" s="62"/>
      <c r="C82" s="2" t="s">
        <v>79</v>
      </c>
      <c r="D82" s="5"/>
      <c r="E82" s="67"/>
      <c r="F82" s="104"/>
      <c r="G82" s="104">
        <v>0</v>
      </c>
      <c r="H82" s="104">
        <v>0</v>
      </c>
      <c r="I82" s="104">
        <v>0</v>
      </c>
      <c r="J82" s="105">
        <v>0</v>
      </c>
      <c r="L82" s="14"/>
    </row>
    <row r="83" spans="2:12" ht="47.25" customHeight="1" x14ac:dyDescent="0.25">
      <c r="B83" s="62"/>
      <c r="C83" s="4" t="s">
        <v>80</v>
      </c>
      <c r="D83" s="5"/>
      <c r="E83" s="67"/>
      <c r="F83" s="104"/>
      <c r="G83" s="104">
        <v>0</v>
      </c>
      <c r="H83" s="104">
        <v>0</v>
      </c>
      <c r="I83" s="104">
        <v>0</v>
      </c>
      <c r="J83" s="105">
        <v>0</v>
      </c>
      <c r="L83" s="14"/>
    </row>
    <row r="84" spans="2:12" ht="37.5" customHeight="1" x14ac:dyDescent="0.25">
      <c r="B84" s="62"/>
      <c r="C84" s="4" t="s">
        <v>81</v>
      </c>
      <c r="D84" s="5"/>
      <c r="E84" s="67"/>
      <c r="F84" s="104"/>
      <c r="G84" s="104">
        <v>0</v>
      </c>
      <c r="H84" s="104">
        <v>0</v>
      </c>
      <c r="I84" s="104">
        <v>0</v>
      </c>
      <c r="J84" s="105">
        <v>0</v>
      </c>
      <c r="L84" s="14"/>
    </row>
    <row r="85" spans="2:12" ht="59.25" customHeight="1" x14ac:dyDescent="0.25">
      <c r="B85" s="62"/>
      <c r="C85" s="2" t="s">
        <v>91</v>
      </c>
      <c r="D85" s="5"/>
      <c r="E85" s="67"/>
      <c r="F85" s="104"/>
      <c r="G85" s="104">
        <v>0</v>
      </c>
      <c r="H85" s="104">
        <v>0</v>
      </c>
      <c r="I85" s="104">
        <v>0</v>
      </c>
      <c r="J85" s="105">
        <v>0</v>
      </c>
      <c r="L85" s="14"/>
    </row>
    <row r="86" spans="2:12" ht="37.5" customHeight="1" x14ac:dyDescent="0.25">
      <c r="B86" s="62"/>
      <c r="C86" s="2"/>
      <c r="D86" s="5"/>
      <c r="E86" s="67"/>
      <c r="F86" s="104"/>
      <c r="G86" s="104">
        <v>0</v>
      </c>
      <c r="H86" s="104">
        <v>0</v>
      </c>
      <c r="I86" s="104">
        <v>0</v>
      </c>
      <c r="J86" s="105">
        <v>0</v>
      </c>
      <c r="L86" s="14"/>
    </row>
    <row r="87" spans="2:12" ht="37.5" customHeight="1" x14ac:dyDescent="0.25">
      <c r="B87" s="62"/>
      <c r="C87" s="4" t="s">
        <v>82</v>
      </c>
      <c r="D87" s="5"/>
      <c r="E87" s="67"/>
      <c r="F87" s="104"/>
      <c r="G87" s="104">
        <v>0</v>
      </c>
      <c r="H87" s="104">
        <v>0</v>
      </c>
      <c r="I87" s="104">
        <v>0</v>
      </c>
      <c r="J87" s="105">
        <v>0</v>
      </c>
      <c r="L87" s="14"/>
    </row>
    <row r="88" spans="2:12" ht="37.5" customHeight="1" x14ac:dyDescent="0.25">
      <c r="B88" s="62"/>
      <c r="C88" s="80" t="s">
        <v>83</v>
      </c>
      <c r="D88" s="5"/>
      <c r="E88" s="67"/>
      <c r="F88" s="104"/>
      <c r="G88" s="104">
        <v>0</v>
      </c>
      <c r="H88" s="104">
        <v>0</v>
      </c>
      <c r="I88" s="104">
        <v>0</v>
      </c>
      <c r="J88" s="105">
        <v>0</v>
      </c>
      <c r="L88" s="14"/>
    </row>
    <row r="89" spans="2:12" ht="37.5" customHeight="1" x14ac:dyDescent="0.25">
      <c r="B89" s="62"/>
      <c r="C89" s="2" t="s">
        <v>84</v>
      </c>
      <c r="D89" s="5"/>
      <c r="E89" s="67"/>
      <c r="F89" s="104"/>
      <c r="G89" s="104">
        <v>0</v>
      </c>
      <c r="H89" s="104">
        <v>0</v>
      </c>
      <c r="I89" s="104">
        <v>0</v>
      </c>
      <c r="J89" s="105">
        <v>0</v>
      </c>
      <c r="L89" s="14"/>
    </row>
    <row r="90" spans="2:12" ht="37.5" customHeight="1" x14ac:dyDescent="0.25">
      <c r="B90" s="62"/>
      <c r="C90" s="2" t="s">
        <v>85</v>
      </c>
      <c r="D90" s="5"/>
      <c r="E90" s="67"/>
      <c r="F90" s="104"/>
      <c r="G90" s="104">
        <v>0</v>
      </c>
      <c r="H90" s="104">
        <v>0</v>
      </c>
      <c r="I90" s="104">
        <v>0</v>
      </c>
      <c r="J90" s="105">
        <v>0</v>
      </c>
      <c r="L90" s="14"/>
    </row>
    <row r="91" spans="2:12" ht="37.5" customHeight="1" x14ac:dyDescent="0.25">
      <c r="B91" s="62"/>
      <c r="C91" s="2" t="s">
        <v>86</v>
      </c>
      <c r="D91" s="5"/>
      <c r="E91" s="67"/>
      <c r="F91" s="104"/>
      <c r="G91" s="104">
        <v>0</v>
      </c>
      <c r="H91" s="104">
        <v>0</v>
      </c>
      <c r="I91" s="104">
        <v>0</v>
      </c>
      <c r="J91" s="105">
        <v>0</v>
      </c>
      <c r="L91" s="14"/>
    </row>
    <row r="92" spans="2:12" ht="37.5" customHeight="1" x14ac:dyDescent="0.25">
      <c r="B92" s="62"/>
      <c r="C92" s="2"/>
      <c r="D92" s="5"/>
      <c r="E92" s="67"/>
      <c r="F92" s="104"/>
      <c r="G92" s="104"/>
      <c r="H92" s="104"/>
      <c r="I92" s="104"/>
      <c r="J92" s="105"/>
      <c r="L92" s="14"/>
    </row>
    <row r="93" spans="2:12" ht="16.5" thickBot="1" x14ac:dyDescent="0.3">
      <c r="B93" s="76"/>
      <c r="C93" s="77" t="s">
        <v>7</v>
      </c>
      <c r="D93" s="78"/>
      <c r="E93" s="79"/>
      <c r="F93" s="116"/>
      <c r="G93" s="117">
        <f>G12+G33+G48</f>
        <v>42064000</v>
      </c>
      <c r="H93" s="117">
        <v>0</v>
      </c>
      <c r="I93" s="117">
        <v>0</v>
      </c>
      <c r="J93" s="118">
        <f>G93</f>
        <v>42064000</v>
      </c>
      <c r="K93" s="3"/>
    </row>
    <row r="94" spans="2:12" x14ac:dyDescent="0.25">
      <c r="G94" s="3"/>
    </row>
    <row r="96" spans="2:12" ht="15.75" x14ac:dyDescent="0.25">
      <c r="C96" s="120" t="s">
        <v>124</v>
      </c>
      <c r="D96" s="120"/>
      <c r="E96" s="120"/>
      <c r="F96" s="121" t="s">
        <v>37</v>
      </c>
      <c r="G96" s="20"/>
    </row>
    <row r="97" spans="3:11" x14ac:dyDescent="0.25">
      <c r="C97" s="88" t="s">
        <v>93</v>
      </c>
      <c r="F97" s="88" t="s">
        <v>94</v>
      </c>
      <c r="G97" s="88" t="s">
        <v>95</v>
      </c>
    </row>
    <row r="99" spans="3:11" x14ac:dyDescent="0.25">
      <c r="C99" s="88" t="s">
        <v>96</v>
      </c>
      <c r="D99" s="88"/>
      <c r="G99" s="3"/>
      <c r="K99" s="13"/>
    </row>
    <row r="100" spans="3:11" x14ac:dyDescent="0.25">
      <c r="C100" s="88" t="s">
        <v>97</v>
      </c>
      <c r="D100" s="88"/>
    </row>
  </sheetData>
  <mergeCells count="10">
    <mergeCell ref="B10:B11"/>
    <mergeCell ref="C10:C11"/>
    <mergeCell ref="D10:D11"/>
    <mergeCell ref="E10:E11"/>
    <mergeCell ref="G10:G11"/>
    <mergeCell ref="D7:E7"/>
    <mergeCell ref="D8:E8"/>
    <mergeCell ref="D4:F4"/>
    <mergeCell ref="H10:J10"/>
    <mergeCell ref="F10:F11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16" zoomScale="68" zoomScaleNormal="68" workbookViewId="0">
      <selection activeCell="D4" sqref="D4"/>
    </sheetView>
  </sheetViews>
  <sheetFormatPr defaultRowHeight="18.75" x14ac:dyDescent="0.3"/>
  <cols>
    <col min="1" max="1" width="4.5703125" style="37" customWidth="1"/>
    <col min="2" max="2" width="89.85546875" style="24" customWidth="1"/>
    <col min="3" max="3" width="18.140625" style="24" customWidth="1"/>
    <col min="4" max="5" width="21.7109375" style="24" customWidth="1"/>
    <col min="6" max="6" width="19.5703125" style="24" customWidth="1"/>
    <col min="7" max="8" width="12.42578125" style="24" hidden="1" customWidth="1"/>
    <col min="9" max="9" width="17.140625" style="24" customWidth="1"/>
    <col min="10" max="10" width="10" style="24" bestFit="1" customWidth="1"/>
    <col min="11" max="11" width="16.7109375" style="24" bestFit="1" customWidth="1"/>
    <col min="12" max="258" width="9.140625" style="24"/>
    <col min="259" max="259" width="4.5703125" style="24" customWidth="1"/>
    <col min="260" max="260" width="44.5703125" style="24" customWidth="1"/>
    <col min="261" max="261" width="19.5703125" style="24" customWidth="1"/>
    <col min="262" max="263" width="0" style="24" hidden="1" customWidth="1"/>
    <col min="264" max="264" width="19.42578125" style="24" customWidth="1"/>
    <col min="265" max="265" width="17.140625" style="24" customWidth="1"/>
    <col min="266" max="266" width="9.85546875" style="24" bestFit="1" customWidth="1"/>
    <col min="267" max="514" width="9.140625" style="24"/>
    <col min="515" max="515" width="4.5703125" style="24" customWidth="1"/>
    <col min="516" max="516" width="44.5703125" style="24" customWidth="1"/>
    <col min="517" max="517" width="19.5703125" style="24" customWidth="1"/>
    <col min="518" max="519" width="0" style="24" hidden="1" customWidth="1"/>
    <col min="520" max="520" width="19.42578125" style="24" customWidth="1"/>
    <col min="521" max="521" width="17.140625" style="24" customWidth="1"/>
    <col min="522" max="522" width="9.85546875" style="24" bestFit="1" customWidth="1"/>
    <col min="523" max="770" width="9.140625" style="24"/>
    <col min="771" max="771" width="4.5703125" style="24" customWidth="1"/>
    <col min="772" max="772" width="44.5703125" style="24" customWidth="1"/>
    <col min="773" max="773" width="19.5703125" style="24" customWidth="1"/>
    <col min="774" max="775" width="0" style="24" hidden="1" customWidth="1"/>
    <col min="776" max="776" width="19.42578125" style="24" customWidth="1"/>
    <col min="777" max="777" width="17.140625" style="24" customWidth="1"/>
    <col min="778" max="778" width="9.85546875" style="24" bestFit="1" customWidth="1"/>
    <col min="779" max="1026" width="9.140625" style="24"/>
    <col min="1027" max="1027" width="4.5703125" style="24" customWidth="1"/>
    <col min="1028" max="1028" width="44.5703125" style="24" customWidth="1"/>
    <col min="1029" max="1029" width="19.5703125" style="24" customWidth="1"/>
    <col min="1030" max="1031" width="0" style="24" hidden="1" customWidth="1"/>
    <col min="1032" max="1032" width="19.42578125" style="24" customWidth="1"/>
    <col min="1033" max="1033" width="17.140625" style="24" customWidth="1"/>
    <col min="1034" max="1034" width="9.85546875" style="24" bestFit="1" customWidth="1"/>
    <col min="1035" max="1282" width="9.140625" style="24"/>
    <col min="1283" max="1283" width="4.5703125" style="24" customWidth="1"/>
    <col min="1284" max="1284" width="44.5703125" style="24" customWidth="1"/>
    <col min="1285" max="1285" width="19.5703125" style="24" customWidth="1"/>
    <col min="1286" max="1287" width="0" style="24" hidden="1" customWidth="1"/>
    <col min="1288" max="1288" width="19.42578125" style="24" customWidth="1"/>
    <col min="1289" max="1289" width="17.140625" style="24" customWidth="1"/>
    <col min="1290" max="1290" width="9.85546875" style="24" bestFit="1" customWidth="1"/>
    <col min="1291" max="1538" width="9.140625" style="24"/>
    <col min="1539" max="1539" width="4.5703125" style="24" customWidth="1"/>
    <col min="1540" max="1540" width="44.5703125" style="24" customWidth="1"/>
    <col min="1541" max="1541" width="19.5703125" style="24" customWidth="1"/>
    <col min="1542" max="1543" width="0" style="24" hidden="1" customWidth="1"/>
    <col min="1544" max="1544" width="19.42578125" style="24" customWidth="1"/>
    <col min="1545" max="1545" width="17.140625" style="24" customWidth="1"/>
    <col min="1546" max="1546" width="9.85546875" style="24" bestFit="1" customWidth="1"/>
    <col min="1547" max="1794" width="9.140625" style="24"/>
    <col min="1795" max="1795" width="4.5703125" style="24" customWidth="1"/>
    <col min="1796" max="1796" width="44.5703125" style="24" customWidth="1"/>
    <col min="1797" max="1797" width="19.5703125" style="24" customWidth="1"/>
    <col min="1798" max="1799" width="0" style="24" hidden="1" customWidth="1"/>
    <col min="1800" max="1800" width="19.42578125" style="24" customWidth="1"/>
    <col min="1801" max="1801" width="17.140625" style="24" customWidth="1"/>
    <col min="1802" max="1802" width="9.85546875" style="24" bestFit="1" customWidth="1"/>
    <col min="1803" max="2050" width="9.140625" style="24"/>
    <col min="2051" max="2051" width="4.5703125" style="24" customWidth="1"/>
    <col min="2052" max="2052" width="44.5703125" style="24" customWidth="1"/>
    <col min="2053" max="2053" width="19.5703125" style="24" customWidth="1"/>
    <col min="2054" max="2055" width="0" style="24" hidden="1" customWidth="1"/>
    <col min="2056" max="2056" width="19.42578125" style="24" customWidth="1"/>
    <col min="2057" max="2057" width="17.140625" style="24" customWidth="1"/>
    <col min="2058" max="2058" width="9.85546875" style="24" bestFit="1" customWidth="1"/>
    <col min="2059" max="2306" width="9.140625" style="24"/>
    <col min="2307" max="2307" width="4.5703125" style="24" customWidth="1"/>
    <col min="2308" max="2308" width="44.5703125" style="24" customWidth="1"/>
    <col min="2309" max="2309" width="19.5703125" style="24" customWidth="1"/>
    <col min="2310" max="2311" width="0" style="24" hidden="1" customWidth="1"/>
    <col min="2312" max="2312" width="19.42578125" style="24" customWidth="1"/>
    <col min="2313" max="2313" width="17.140625" style="24" customWidth="1"/>
    <col min="2314" max="2314" width="9.85546875" style="24" bestFit="1" customWidth="1"/>
    <col min="2315" max="2562" width="9.140625" style="24"/>
    <col min="2563" max="2563" width="4.5703125" style="24" customWidth="1"/>
    <col min="2564" max="2564" width="44.5703125" style="24" customWidth="1"/>
    <col min="2565" max="2565" width="19.5703125" style="24" customWidth="1"/>
    <col min="2566" max="2567" width="0" style="24" hidden="1" customWidth="1"/>
    <col min="2568" max="2568" width="19.42578125" style="24" customWidth="1"/>
    <col min="2569" max="2569" width="17.140625" style="24" customWidth="1"/>
    <col min="2570" max="2570" width="9.85546875" style="24" bestFit="1" customWidth="1"/>
    <col min="2571" max="2818" width="9.140625" style="24"/>
    <col min="2819" max="2819" width="4.5703125" style="24" customWidth="1"/>
    <col min="2820" max="2820" width="44.5703125" style="24" customWidth="1"/>
    <col min="2821" max="2821" width="19.5703125" style="24" customWidth="1"/>
    <col min="2822" max="2823" width="0" style="24" hidden="1" customWidth="1"/>
    <col min="2824" max="2824" width="19.42578125" style="24" customWidth="1"/>
    <col min="2825" max="2825" width="17.140625" style="24" customWidth="1"/>
    <col min="2826" max="2826" width="9.85546875" style="24" bestFit="1" customWidth="1"/>
    <col min="2827" max="3074" width="9.140625" style="24"/>
    <col min="3075" max="3075" width="4.5703125" style="24" customWidth="1"/>
    <col min="3076" max="3076" width="44.5703125" style="24" customWidth="1"/>
    <col min="3077" max="3077" width="19.5703125" style="24" customWidth="1"/>
    <col min="3078" max="3079" width="0" style="24" hidden="1" customWidth="1"/>
    <col min="3080" max="3080" width="19.42578125" style="24" customWidth="1"/>
    <col min="3081" max="3081" width="17.140625" style="24" customWidth="1"/>
    <col min="3082" max="3082" width="9.85546875" style="24" bestFit="1" customWidth="1"/>
    <col min="3083" max="3330" width="9.140625" style="24"/>
    <col min="3331" max="3331" width="4.5703125" style="24" customWidth="1"/>
    <col min="3332" max="3332" width="44.5703125" style="24" customWidth="1"/>
    <col min="3333" max="3333" width="19.5703125" style="24" customWidth="1"/>
    <col min="3334" max="3335" width="0" style="24" hidden="1" customWidth="1"/>
    <col min="3336" max="3336" width="19.42578125" style="24" customWidth="1"/>
    <col min="3337" max="3337" width="17.140625" style="24" customWidth="1"/>
    <col min="3338" max="3338" width="9.85546875" style="24" bestFit="1" customWidth="1"/>
    <col min="3339" max="3586" width="9.140625" style="24"/>
    <col min="3587" max="3587" width="4.5703125" style="24" customWidth="1"/>
    <col min="3588" max="3588" width="44.5703125" style="24" customWidth="1"/>
    <col min="3589" max="3589" width="19.5703125" style="24" customWidth="1"/>
    <col min="3590" max="3591" width="0" style="24" hidden="1" customWidth="1"/>
    <col min="3592" max="3592" width="19.42578125" style="24" customWidth="1"/>
    <col min="3593" max="3593" width="17.140625" style="24" customWidth="1"/>
    <col min="3594" max="3594" width="9.85546875" style="24" bestFit="1" customWidth="1"/>
    <col min="3595" max="3842" width="9.140625" style="24"/>
    <col min="3843" max="3843" width="4.5703125" style="24" customWidth="1"/>
    <col min="3844" max="3844" width="44.5703125" style="24" customWidth="1"/>
    <col min="3845" max="3845" width="19.5703125" style="24" customWidth="1"/>
    <col min="3846" max="3847" width="0" style="24" hidden="1" customWidth="1"/>
    <col min="3848" max="3848" width="19.42578125" style="24" customWidth="1"/>
    <col min="3849" max="3849" width="17.140625" style="24" customWidth="1"/>
    <col min="3850" max="3850" width="9.85546875" style="24" bestFit="1" customWidth="1"/>
    <col min="3851" max="4098" width="9.140625" style="24"/>
    <col min="4099" max="4099" width="4.5703125" style="24" customWidth="1"/>
    <col min="4100" max="4100" width="44.5703125" style="24" customWidth="1"/>
    <col min="4101" max="4101" width="19.5703125" style="24" customWidth="1"/>
    <col min="4102" max="4103" width="0" style="24" hidden="1" customWidth="1"/>
    <col min="4104" max="4104" width="19.42578125" style="24" customWidth="1"/>
    <col min="4105" max="4105" width="17.140625" style="24" customWidth="1"/>
    <col min="4106" max="4106" width="9.85546875" style="24" bestFit="1" customWidth="1"/>
    <col min="4107" max="4354" width="9.140625" style="24"/>
    <col min="4355" max="4355" width="4.5703125" style="24" customWidth="1"/>
    <col min="4356" max="4356" width="44.5703125" style="24" customWidth="1"/>
    <col min="4357" max="4357" width="19.5703125" style="24" customWidth="1"/>
    <col min="4358" max="4359" width="0" style="24" hidden="1" customWidth="1"/>
    <col min="4360" max="4360" width="19.42578125" style="24" customWidth="1"/>
    <col min="4361" max="4361" width="17.140625" style="24" customWidth="1"/>
    <col min="4362" max="4362" width="9.85546875" style="24" bestFit="1" customWidth="1"/>
    <col min="4363" max="4610" width="9.140625" style="24"/>
    <col min="4611" max="4611" width="4.5703125" style="24" customWidth="1"/>
    <col min="4612" max="4612" width="44.5703125" style="24" customWidth="1"/>
    <col min="4613" max="4613" width="19.5703125" style="24" customWidth="1"/>
    <col min="4614" max="4615" width="0" style="24" hidden="1" customWidth="1"/>
    <col min="4616" max="4616" width="19.42578125" style="24" customWidth="1"/>
    <col min="4617" max="4617" width="17.140625" style="24" customWidth="1"/>
    <col min="4618" max="4618" width="9.85546875" style="24" bestFit="1" customWidth="1"/>
    <col min="4619" max="4866" width="9.140625" style="24"/>
    <col min="4867" max="4867" width="4.5703125" style="24" customWidth="1"/>
    <col min="4868" max="4868" width="44.5703125" style="24" customWidth="1"/>
    <col min="4869" max="4869" width="19.5703125" style="24" customWidth="1"/>
    <col min="4870" max="4871" width="0" style="24" hidden="1" customWidth="1"/>
    <col min="4872" max="4872" width="19.42578125" style="24" customWidth="1"/>
    <col min="4873" max="4873" width="17.140625" style="24" customWidth="1"/>
    <col min="4874" max="4874" width="9.85546875" style="24" bestFit="1" customWidth="1"/>
    <col min="4875" max="5122" width="9.140625" style="24"/>
    <col min="5123" max="5123" width="4.5703125" style="24" customWidth="1"/>
    <col min="5124" max="5124" width="44.5703125" style="24" customWidth="1"/>
    <col min="5125" max="5125" width="19.5703125" style="24" customWidth="1"/>
    <col min="5126" max="5127" width="0" style="24" hidden="1" customWidth="1"/>
    <col min="5128" max="5128" width="19.42578125" style="24" customWidth="1"/>
    <col min="5129" max="5129" width="17.140625" style="24" customWidth="1"/>
    <col min="5130" max="5130" width="9.85546875" style="24" bestFit="1" customWidth="1"/>
    <col min="5131" max="5378" width="9.140625" style="24"/>
    <col min="5379" max="5379" width="4.5703125" style="24" customWidth="1"/>
    <col min="5380" max="5380" width="44.5703125" style="24" customWidth="1"/>
    <col min="5381" max="5381" width="19.5703125" style="24" customWidth="1"/>
    <col min="5382" max="5383" width="0" style="24" hidden="1" customWidth="1"/>
    <col min="5384" max="5384" width="19.42578125" style="24" customWidth="1"/>
    <col min="5385" max="5385" width="17.140625" style="24" customWidth="1"/>
    <col min="5386" max="5386" width="9.85546875" style="24" bestFit="1" customWidth="1"/>
    <col min="5387" max="5634" width="9.140625" style="24"/>
    <col min="5635" max="5635" width="4.5703125" style="24" customWidth="1"/>
    <col min="5636" max="5636" width="44.5703125" style="24" customWidth="1"/>
    <col min="5637" max="5637" width="19.5703125" style="24" customWidth="1"/>
    <col min="5638" max="5639" width="0" style="24" hidden="1" customWidth="1"/>
    <col min="5640" max="5640" width="19.42578125" style="24" customWidth="1"/>
    <col min="5641" max="5641" width="17.140625" style="24" customWidth="1"/>
    <col min="5642" max="5642" width="9.85546875" style="24" bestFit="1" customWidth="1"/>
    <col min="5643" max="5890" width="9.140625" style="24"/>
    <col min="5891" max="5891" width="4.5703125" style="24" customWidth="1"/>
    <col min="5892" max="5892" width="44.5703125" style="24" customWidth="1"/>
    <col min="5893" max="5893" width="19.5703125" style="24" customWidth="1"/>
    <col min="5894" max="5895" width="0" style="24" hidden="1" customWidth="1"/>
    <col min="5896" max="5896" width="19.42578125" style="24" customWidth="1"/>
    <col min="5897" max="5897" width="17.140625" style="24" customWidth="1"/>
    <col min="5898" max="5898" width="9.85546875" style="24" bestFit="1" customWidth="1"/>
    <col min="5899" max="6146" width="9.140625" style="24"/>
    <col min="6147" max="6147" width="4.5703125" style="24" customWidth="1"/>
    <col min="6148" max="6148" width="44.5703125" style="24" customWidth="1"/>
    <col min="6149" max="6149" width="19.5703125" style="24" customWidth="1"/>
    <col min="6150" max="6151" width="0" style="24" hidden="1" customWidth="1"/>
    <col min="6152" max="6152" width="19.42578125" style="24" customWidth="1"/>
    <col min="6153" max="6153" width="17.140625" style="24" customWidth="1"/>
    <col min="6154" max="6154" width="9.85546875" style="24" bestFit="1" customWidth="1"/>
    <col min="6155" max="6402" width="9.140625" style="24"/>
    <col min="6403" max="6403" width="4.5703125" style="24" customWidth="1"/>
    <col min="6404" max="6404" width="44.5703125" style="24" customWidth="1"/>
    <col min="6405" max="6405" width="19.5703125" style="24" customWidth="1"/>
    <col min="6406" max="6407" width="0" style="24" hidden="1" customWidth="1"/>
    <col min="6408" max="6408" width="19.42578125" style="24" customWidth="1"/>
    <col min="6409" max="6409" width="17.140625" style="24" customWidth="1"/>
    <col min="6410" max="6410" width="9.85546875" style="24" bestFit="1" customWidth="1"/>
    <col min="6411" max="6658" width="9.140625" style="24"/>
    <col min="6659" max="6659" width="4.5703125" style="24" customWidth="1"/>
    <col min="6660" max="6660" width="44.5703125" style="24" customWidth="1"/>
    <col min="6661" max="6661" width="19.5703125" style="24" customWidth="1"/>
    <col min="6662" max="6663" width="0" style="24" hidden="1" customWidth="1"/>
    <col min="6664" max="6664" width="19.42578125" style="24" customWidth="1"/>
    <col min="6665" max="6665" width="17.140625" style="24" customWidth="1"/>
    <col min="6666" max="6666" width="9.85546875" style="24" bestFit="1" customWidth="1"/>
    <col min="6667" max="6914" width="9.140625" style="24"/>
    <col min="6915" max="6915" width="4.5703125" style="24" customWidth="1"/>
    <col min="6916" max="6916" width="44.5703125" style="24" customWidth="1"/>
    <col min="6917" max="6917" width="19.5703125" style="24" customWidth="1"/>
    <col min="6918" max="6919" width="0" style="24" hidden="1" customWidth="1"/>
    <col min="6920" max="6920" width="19.42578125" style="24" customWidth="1"/>
    <col min="6921" max="6921" width="17.140625" style="24" customWidth="1"/>
    <col min="6922" max="6922" width="9.85546875" style="24" bestFit="1" customWidth="1"/>
    <col min="6923" max="7170" width="9.140625" style="24"/>
    <col min="7171" max="7171" width="4.5703125" style="24" customWidth="1"/>
    <col min="7172" max="7172" width="44.5703125" style="24" customWidth="1"/>
    <col min="7173" max="7173" width="19.5703125" style="24" customWidth="1"/>
    <col min="7174" max="7175" width="0" style="24" hidden="1" customWidth="1"/>
    <col min="7176" max="7176" width="19.42578125" style="24" customWidth="1"/>
    <col min="7177" max="7177" width="17.140625" style="24" customWidth="1"/>
    <col min="7178" max="7178" width="9.85546875" style="24" bestFit="1" customWidth="1"/>
    <col min="7179" max="7426" width="9.140625" style="24"/>
    <col min="7427" max="7427" width="4.5703125" style="24" customWidth="1"/>
    <col min="7428" max="7428" width="44.5703125" style="24" customWidth="1"/>
    <col min="7429" max="7429" width="19.5703125" style="24" customWidth="1"/>
    <col min="7430" max="7431" width="0" style="24" hidden="1" customWidth="1"/>
    <col min="7432" max="7432" width="19.42578125" style="24" customWidth="1"/>
    <col min="7433" max="7433" width="17.140625" style="24" customWidth="1"/>
    <col min="7434" max="7434" width="9.85546875" style="24" bestFit="1" customWidth="1"/>
    <col min="7435" max="7682" width="9.140625" style="24"/>
    <col min="7683" max="7683" width="4.5703125" style="24" customWidth="1"/>
    <col min="7684" max="7684" width="44.5703125" style="24" customWidth="1"/>
    <col min="7685" max="7685" width="19.5703125" style="24" customWidth="1"/>
    <col min="7686" max="7687" width="0" style="24" hidden="1" customWidth="1"/>
    <col min="7688" max="7688" width="19.42578125" style="24" customWidth="1"/>
    <col min="7689" max="7689" width="17.140625" style="24" customWidth="1"/>
    <col min="7690" max="7690" width="9.85546875" style="24" bestFit="1" customWidth="1"/>
    <col min="7691" max="7938" width="9.140625" style="24"/>
    <col min="7939" max="7939" width="4.5703125" style="24" customWidth="1"/>
    <col min="7940" max="7940" width="44.5703125" style="24" customWidth="1"/>
    <col min="7941" max="7941" width="19.5703125" style="24" customWidth="1"/>
    <col min="7942" max="7943" width="0" style="24" hidden="1" customWidth="1"/>
    <col min="7944" max="7944" width="19.42578125" style="24" customWidth="1"/>
    <col min="7945" max="7945" width="17.140625" style="24" customWidth="1"/>
    <col min="7946" max="7946" width="9.85546875" style="24" bestFit="1" customWidth="1"/>
    <col min="7947" max="8194" width="9.140625" style="24"/>
    <col min="8195" max="8195" width="4.5703125" style="24" customWidth="1"/>
    <col min="8196" max="8196" width="44.5703125" style="24" customWidth="1"/>
    <col min="8197" max="8197" width="19.5703125" style="24" customWidth="1"/>
    <col min="8198" max="8199" width="0" style="24" hidden="1" customWidth="1"/>
    <col min="8200" max="8200" width="19.42578125" style="24" customWidth="1"/>
    <col min="8201" max="8201" width="17.140625" style="24" customWidth="1"/>
    <col min="8202" max="8202" width="9.85546875" style="24" bestFit="1" customWidth="1"/>
    <col min="8203" max="8450" width="9.140625" style="24"/>
    <col min="8451" max="8451" width="4.5703125" style="24" customWidth="1"/>
    <col min="8452" max="8452" width="44.5703125" style="24" customWidth="1"/>
    <col min="8453" max="8453" width="19.5703125" style="24" customWidth="1"/>
    <col min="8454" max="8455" width="0" style="24" hidden="1" customWidth="1"/>
    <col min="8456" max="8456" width="19.42578125" style="24" customWidth="1"/>
    <col min="8457" max="8457" width="17.140625" style="24" customWidth="1"/>
    <col min="8458" max="8458" width="9.85546875" style="24" bestFit="1" customWidth="1"/>
    <col min="8459" max="8706" width="9.140625" style="24"/>
    <col min="8707" max="8707" width="4.5703125" style="24" customWidth="1"/>
    <col min="8708" max="8708" width="44.5703125" style="24" customWidth="1"/>
    <col min="8709" max="8709" width="19.5703125" style="24" customWidth="1"/>
    <col min="8710" max="8711" width="0" style="24" hidden="1" customWidth="1"/>
    <col min="8712" max="8712" width="19.42578125" style="24" customWidth="1"/>
    <col min="8713" max="8713" width="17.140625" style="24" customWidth="1"/>
    <col min="8714" max="8714" width="9.85546875" style="24" bestFit="1" customWidth="1"/>
    <col min="8715" max="8962" width="9.140625" style="24"/>
    <col min="8963" max="8963" width="4.5703125" style="24" customWidth="1"/>
    <col min="8964" max="8964" width="44.5703125" style="24" customWidth="1"/>
    <col min="8965" max="8965" width="19.5703125" style="24" customWidth="1"/>
    <col min="8966" max="8967" width="0" style="24" hidden="1" customWidth="1"/>
    <col min="8968" max="8968" width="19.42578125" style="24" customWidth="1"/>
    <col min="8969" max="8969" width="17.140625" style="24" customWidth="1"/>
    <col min="8970" max="8970" width="9.85546875" style="24" bestFit="1" customWidth="1"/>
    <col min="8971" max="9218" width="9.140625" style="24"/>
    <col min="9219" max="9219" width="4.5703125" style="24" customWidth="1"/>
    <col min="9220" max="9220" width="44.5703125" style="24" customWidth="1"/>
    <col min="9221" max="9221" width="19.5703125" style="24" customWidth="1"/>
    <col min="9222" max="9223" width="0" style="24" hidden="1" customWidth="1"/>
    <col min="9224" max="9224" width="19.42578125" style="24" customWidth="1"/>
    <col min="9225" max="9225" width="17.140625" style="24" customWidth="1"/>
    <col min="9226" max="9226" width="9.85546875" style="24" bestFit="1" customWidth="1"/>
    <col min="9227" max="9474" width="9.140625" style="24"/>
    <col min="9475" max="9475" width="4.5703125" style="24" customWidth="1"/>
    <col min="9476" max="9476" width="44.5703125" style="24" customWidth="1"/>
    <col min="9477" max="9477" width="19.5703125" style="24" customWidth="1"/>
    <col min="9478" max="9479" width="0" style="24" hidden="1" customWidth="1"/>
    <col min="9480" max="9480" width="19.42578125" style="24" customWidth="1"/>
    <col min="9481" max="9481" width="17.140625" style="24" customWidth="1"/>
    <col min="9482" max="9482" width="9.85546875" style="24" bestFit="1" customWidth="1"/>
    <col min="9483" max="9730" width="9.140625" style="24"/>
    <col min="9731" max="9731" width="4.5703125" style="24" customWidth="1"/>
    <col min="9732" max="9732" width="44.5703125" style="24" customWidth="1"/>
    <col min="9733" max="9733" width="19.5703125" style="24" customWidth="1"/>
    <col min="9734" max="9735" width="0" style="24" hidden="1" customWidth="1"/>
    <col min="9736" max="9736" width="19.42578125" style="24" customWidth="1"/>
    <col min="9737" max="9737" width="17.140625" style="24" customWidth="1"/>
    <col min="9738" max="9738" width="9.85546875" style="24" bestFit="1" customWidth="1"/>
    <col min="9739" max="9986" width="9.140625" style="24"/>
    <col min="9987" max="9987" width="4.5703125" style="24" customWidth="1"/>
    <col min="9988" max="9988" width="44.5703125" style="24" customWidth="1"/>
    <col min="9989" max="9989" width="19.5703125" style="24" customWidth="1"/>
    <col min="9990" max="9991" width="0" style="24" hidden="1" customWidth="1"/>
    <col min="9992" max="9992" width="19.42578125" style="24" customWidth="1"/>
    <col min="9993" max="9993" width="17.140625" style="24" customWidth="1"/>
    <col min="9994" max="9994" width="9.85546875" style="24" bestFit="1" customWidth="1"/>
    <col min="9995" max="10242" width="9.140625" style="24"/>
    <col min="10243" max="10243" width="4.5703125" style="24" customWidth="1"/>
    <col min="10244" max="10244" width="44.5703125" style="24" customWidth="1"/>
    <col min="10245" max="10245" width="19.5703125" style="24" customWidth="1"/>
    <col min="10246" max="10247" width="0" style="24" hidden="1" customWidth="1"/>
    <col min="10248" max="10248" width="19.42578125" style="24" customWidth="1"/>
    <col min="10249" max="10249" width="17.140625" style="24" customWidth="1"/>
    <col min="10250" max="10250" width="9.85546875" style="24" bestFit="1" customWidth="1"/>
    <col min="10251" max="10498" width="9.140625" style="24"/>
    <col min="10499" max="10499" width="4.5703125" style="24" customWidth="1"/>
    <col min="10500" max="10500" width="44.5703125" style="24" customWidth="1"/>
    <col min="10501" max="10501" width="19.5703125" style="24" customWidth="1"/>
    <col min="10502" max="10503" width="0" style="24" hidden="1" customWidth="1"/>
    <col min="10504" max="10504" width="19.42578125" style="24" customWidth="1"/>
    <col min="10505" max="10505" width="17.140625" style="24" customWidth="1"/>
    <col min="10506" max="10506" width="9.85546875" style="24" bestFit="1" customWidth="1"/>
    <col min="10507" max="10754" width="9.140625" style="24"/>
    <col min="10755" max="10755" width="4.5703125" style="24" customWidth="1"/>
    <col min="10756" max="10756" width="44.5703125" style="24" customWidth="1"/>
    <col min="10757" max="10757" width="19.5703125" style="24" customWidth="1"/>
    <col min="10758" max="10759" width="0" style="24" hidden="1" customWidth="1"/>
    <col min="10760" max="10760" width="19.42578125" style="24" customWidth="1"/>
    <col min="10761" max="10761" width="17.140625" style="24" customWidth="1"/>
    <col min="10762" max="10762" width="9.85546875" style="24" bestFit="1" customWidth="1"/>
    <col min="10763" max="11010" width="9.140625" style="24"/>
    <col min="11011" max="11011" width="4.5703125" style="24" customWidth="1"/>
    <col min="11012" max="11012" width="44.5703125" style="24" customWidth="1"/>
    <col min="11013" max="11013" width="19.5703125" style="24" customWidth="1"/>
    <col min="11014" max="11015" width="0" style="24" hidden="1" customWidth="1"/>
    <col min="11016" max="11016" width="19.42578125" style="24" customWidth="1"/>
    <col min="11017" max="11017" width="17.140625" style="24" customWidth="1"/>
    <col min="11018" max="11018" width="9.85546875" style="24" bestFit="1" customWidth="1"/>
    <col min="11019" max="11266" width="9.140625" style="24"/>
    <col min="11267" max="11267" width="4.5703125" style="24" customWidth="1"/>
    <col min="11268" max="11268" width="44.5703125" style="24" customWidth="1"/>
    <col min="11269" max="11269" width="19.5703125" style="24" customWidth="1"/>
    <col min="11270" max="11271" width="0" style="24" hidden="1" customWidth="1"/>
    <col min="11272" max="11272" width="19.42578125" style="24" customWidth="1"/>
    <col min="11273" max="11273" width="17.140625" style="24" customWidth="1"/>
    <col min="11274" max="11274" width="9.85546875" style="24" bestFit="1" customWidth="1"/>
    <col min="11275" max="11522" width="9.140625" style="24"/>
    <col min="11523" max="11523" width="4.5703125" style="24" customWidth="1"/>
    <col min="11524" max="11524" width="44.5703125" style="24" customWidth="1"/>
    <col min="11525" max="11525" width="19.5703125" style="24" customWidth="1"/>
    <col min="11526" max="11527" width="0" style="24" hidden="1" customWidth="1"/>
    <col min="11528" max="11528" width="19.42578125" style="24" customWidth="1"/>
    <col min="11529" max="11529" width="17.140625" style="24" customWidth="1"/>
    <col min="11530" max="11530" width="9.85546875" style="24" bestFit="1" customWidth="1"/>
    <col min="11531" max="11778" width="9.140625" style="24"/>
    <col min="11779" max="11779" width="4.5703125" style="24" customWidth="1"/>
    <col min="11780" max="11780" width="44.5703125" style="24" customWidth="1"/>
    <col min="11781" max="11781" width="19.5703125" style="24" customWidth="1"/>
    <col min="11782" max="11783" width="0" style="24" hidden="1" customWidth="1"/>
    <col min="11784" max="11784" width="19.42578125" style="24" customWidth="1"/>
    <col min="11785" max="11785" width="17.140625" style="24" customWidth="1"/>
    <col min="11786" max="11786" width="9.85546875" style="24" bestFit="1" customWidth="1"/>
    <col min="11787" max="12034" width="9.140625" style="24"/>
    <col min="12035" max="12035" width="4.5703125" style="24" customWidth="1"/>
    <col min="12036" max="12036" width="44.5703125" style="24" customWidth="1"/>
    <col min="12037" max="12037" width="19.5703125" style="24" customWidth="1"/>
    <col min="12038" max="12039" width="0" style="24" hidden="1" customWidth="1"/>
    <col min="12040" max="12040" width="19.42578125" style="24" customWidth="1"/>
    <col min="12041" max="12041" width="17.140625" style="24" customWidth="1"/>
    <col min="12042" max="12042" width="9.85546875" style="24" bestFit="1" customWidth="1"/>
    <col min="12043" max="12290" width="9.140625" style="24"/>
    <col min="12291" max="12291" width="4.5703125" style="24" customWidth="1"/>
    <col min="12292" max="12292" width="44.5703125" style="24" customWidth="1"/>
    <col min="12293" max="12293" width="19.5703125" style="24" customWidth="1"/>
    <col min="12294" max="12295" width="0" style="24" hidden="1" customWidth="1"/>
    <col min="12296" max="12296" width="19.42578125" style="24" customWidth="1"/>
    <col min="12297" max="12297" width="17.140625" style="24" customWidth="1"/>
    <col min="12298" max="12298" width="9.85546875" style="24" bestFit="1" customWidth="1"/>
    <col min="12299" max="12546" width="9.140625" style="24"/>
    <col min="12547" max="12547" width="4.5703125" style="24" customWidth="1"/>
    <col min="12548" max="12548" width="44.5703125" style="24" customWidth="1"/>
    <col min="12549" max="12549" width="19.5703125" style="24" customWidth="1"/>
    <col min="12550" max="12551" width="0" style="24" hidden="1" customWidth="1"/>
    <col min="12552" max="12552" width="19.42578125" style="24" customWidth="1"/>
    <col min="12553" max="12553" width="17.140625" style="24" customWidth="1"/>
    <col min="12554" max="12554" width="9.85546875" style="24" bestFit="1" customWidth="1"/>
    <col min="12555" max="12802" width="9.140625" style="24"/>
    <col min="12803" max="12803" width="4.5703125" style="24" customWidth="1"/>
    <col min="12804" max="12804" width="44.5703125" style="24" customWidth="1"/>
    <col min="12805" max="12805" width="19.5703125" style="24" customWidth="1"/>
    <col min="12806" max="12807" width="0" style="24" hidden="1" customWidth="1"/>
    <col min="12808" max="12808" width="19.42578125" style="24" customWidth="1"/>
    <col min="12809" max="12809" width="17.140625" style="24" customWidth="1"/>
    <col min="12810" max="12810" width="9.85546875" style="24" bestFit="1" customWidth="1"/>
    <col min="12811" max="13058" width="9.140625" style="24"/>
    <col min="13059" max="13059" width="4.5703125" style="24" customWidth="1"/>
    <col min="13060" max="13060" width="44.5703125" style="24" customWidth="1"/>
    <col min="13061" max="13061" width="19.5703125" style="24" customWidth="1"/>
    <col min="13062" max="13063" width="0" style="24" hidden="1" customWidth="1"/>
    <col min="13064" max="13064" width="19.42578125" style="24" customWidth="1"/>
    <col min="13065" max="13065" width="17.140625" style="24" customWidth="1"/>
    <col min="13066" max="13066" width="9.85546875" style="24" bestFit="1" customWidth="1"/>
    <col min="13067" max="13314" width="9.140625" style="24"/>
    <col min="13315" max="13315" width="4.5703125" style="24" customWidth="1"/>
    <col min="13316" max="13316" width="44.5703125" style="24" customWidth="1"/>
    <col min="13317" max="13317" width="19.5703125" style="24" customWidth="1"/>
    <col min="13318" max="13319" width="0" style="24" hidden="1" customWidth="1"/>
    <col min="13320" max="13320" width="19.42578125" style="24" customWidth="1"/>
    <col min="13321" max="13321" width="17.140625" style="24" customWidth="1"/>
    <col min="13322" max="13322" width="9.85546875" style="24" bestFit="1" customWidth="1"/>
    <col min="13323" max="13570" width="9.140625" style="24"/>
    <col min="13571" max="13571" width="4.5703125" style="24" customWidth="1"/>
    <col min="13572" max="13572" width="44.5703125" style="24" customWidth="1"/>
    <col min="13573" max="13573" width="19.5703125" style="24" customWidth="1"/>
    <col min="13574" max="13575" width="0" style="24" hidden="1" customWidth="1"/>
    <col min="13576" max="13576" width="19.42578125" style="24" customWidth="1"/>
    <col min="13577" max="13577" width="17.140625" style="24" customWidth="1"/>
    <col min="13578" max="13578" width="9.85546875" style="24" bestFit="1" customWidth="1"/>
    <col min="13579" max="13826" width="9.140625" style="24"/>
    <col min="13827" max="13827" width="4.5703125" style="24" customWidth="1"/>
    <col min="13828" max="13828" width="44.5703125" style="24" customWidth="1"/>
    <col min="13829" max="13829" width="19.5703125" style="24" customWidth="1"/>
    <col min="13830" max="13831" width="0" style="24" hidden="1" customWidth="1"/>
    <col min="13832" max="13832" width="19.42578125" style="24" customWidth="1"/>
    <col min="13833" max="13833" width="17.140625" style="24" customWidth="1"/>
    <col min="13834" max="13834" width="9.85546875" style="24" bestFit="1" customWidth="1"/>
    <col min="13835" max="14082" width="9.140625" style="24"/>
    <col min="14083" max="14083" width="4.5703125" style="24" customWidth="1"/>
    <col min="14084" max="14084" width="44.5703125" style="24" customWidth="1"/>
    <col min="14085" max="14085" width="19.5703125" style="24" customWidth="1"/>
    <col min="14086" max="14087" width="0" style="24" hidden="1" customWidth="1"/>
    <col min="14088" max="14088" width="19.42578125" style="24" customWidth="1"/>
    <col min="14089" max="14089" width="17.140625" style="24" customWidth="1"/>
    <col min="14090" max="14090" width="9.85546875" style="24" bestFit="1" customWidth="1"/>
    <col min="14091" max="14338" width="9.140625" style="24"/>
    <col min="14339" max="14339" width="4.5703125" style="24" customWidth="1"/>
    <col min="14340" max="14340" width="44.5703125" style="24" customWidth="1"/>
    <col min="14341" max="14341" width="19.5703125" style="24" customWidth="1"/>
    <col min="14342" max="14343" width="0" style="24" hidden="1" customWidth="1"/>
    <col min="14344" max="14344" width="19.42578125" style="24" customWidth="1"/>
    <col min="14345" max="14345" width="17.140625" style="24" customWidth="1"/>
    <col min="14346" max="14346" width="9.85546875" style="24" bestFit="1" customWidth="1"/>
    <col min="14347" max="14594" width="9.140625" style="24"/>
    <col min="14595" max="14595" width="4.5703125" style="24" customWidth="1"/>
    <col min="14596" max="14596" width="44.5703125" style="24" customWidth="1"/>
    <col min="14597" max="14597" width="19.5703125" style="24" customWidth="1"/>
    <col min="14598" max="14599" width="0" style="24" hidden="1" customWidth="1"/>
    <col min="14600" max="14600" width="19.42578125" style="24" customWidth="1"/>
    <col min="14601" max="14601" width="17.140625" style="24" customWidth="1"/>
    <col min="14602" max="14602" width="9.85546875" style="24" bestFit="1" customWidth="1"/>
    <col min="14603" max="14850" width="9.140625" style="24"/>
    <col min="14851" max="14851" width="4.5703125" style="24" customWidth="1"/>
    <col min="14852" max="14852" width="44.5703125" style="24" customWidth="1"/>
    <col min="14853" max="14853" width="19.5703125" style="24" customWidth="1"/>
    <col min="14854" max="14855" width="0" style="24" hidden="1" customWidth="1"/>
    <col min="14856" max="14856" width="19.42578125" style="24" customWidth="1"/>
    <col min="14857" max="14857" width="17.140625" style="24" customWidth="1"/>
    <col min="14858" max="14858" width="9.85546875" style="24" bestFit="1" customWidth="1"/>
    <col min="14859" max="15106" width="9.140625" style="24"/>
    <col min="15107" max="15107" width="4.5703125" style="24" customWidth="1"/>
    <col min="15108" max="15108" width="44.5703125" style="24" customWidth="1"/>
    <col min="15109" max="15109" width="19.5703125" style="24" customWidth="1"/>
    <col min="15110" max="15111" width="0" style="24" hidden="1" customWidth="1"/>
    <col min="15112" max="15112" width="19.42578125" style="24" customWidth="1"/>
    <col min="15113" max="15113" width="17.140625" style="24" customWidth="1"/>
    <col min="15114" max="15114" width="9.85546875" style="24" bestFit="1" customWidth="1"/>
    <col min="15115" max="15362" width="9.140625" style="24"/>
    <col min="15363" max="15363" width="4.5703125" style="24" customWidth="1"/>
    <col min="15364" max="15364" width="44.5703125" style="24" customWidth="1"/>
    <col min="15365" max="15365" width="19.5703125" style="24" customWidth="1"/>
    <col min="15366" max="15367" width="0" style="24" hidden="1" customWidth="1"/>
    <col min="15368" max="15368" width="19.42578125" style="24" customWidth="1"/>
    <col min="15369" max="15369" width="17.140625" style="24" customWidth="1"/>
    <col min="15370" max="15370" width="9.85546875" style="24" bestFit="1" customWidth="1"/>
    <col min="15371" max="15618" width="9.140625" style="24"/>
    <col min="15619" max="15619" width="4.5703125" style="24" customWidth="1"/>
    <col min="15620" max="15620" width="44.5703125" style="24" customWidth="1"/>
    <col min="15621" max="15621" width="19.5703125" style="24" customWidth="1"/>
    <col min="15622" max="15623" width="0" style="24" hidden="1" customWidth="1"/>
    <col min="15624" max="15624" width="19.42578125" style="24" customWidth="1"/>
    <col min="15625" max="15625" width="17.140625" style="24" customWidth="1"/>
    <col min="15626" max="15626" width="9.85546875" style="24" bestFit="1" customWidth="1"/>
    <col min="15627" max="15874" width="9.140625" style="24"/>
    <col min="15875" max="15875" width="4.5703125" style="24" customWidth="1"/>
    <col min="15876" max="15876" width="44.5703125" style="24" customWidth="1"/>
    <col min="15877" max="15877" width="19.5703125" style="24" customWidth="1"/>
    <col min="15878" max="15879" width="0" style="24" hidden="1" customWidth="1"/>
    <col min="15880" max="15880" width="19.42578125" style="24" customWidth="1"/>
    <col min="15881" max="15881" width="17.140625" style="24" customWidth="1"/>
    <col min="15882" max="15882" width="9.85546875" style="24" bestFit="1" customWidth="1"/>
    <col min="15883" max="16130" width="9.140625" style="24"/>
    <col min="16131" max="16131" width="4.5703125" style="24" customWidth="1"/>
    <col min="16132" max="16132" width="44.5703125" style="24" customWidth="1"/>
    <col min="16133" max="16133" width="19.5703125" style="24" customWidth="1"/>
    <col min="16134" max="16135" width="0" style="24" hidden="1" customWidth="1"/>
    <col min="16136" max="16136" width="19.42578125" style="24" customWidth="1"/>
    <col min="16137" max="16137" width="17.140625" style="24" customWidth="1"/>
    <col min="16138" max="16138" width="9.85546875" style="24" bestFit="1" customWidth="1"/>
    <col min="16139" max="16384" width="9.140625" style="24"/>
  </cols>
  <sheetData>
    <row r="1" spans="1:11" x14ac:dyDescent="0.3">
      <c r="A1" s="170" t="s">
        <v>31</v>
      </c>
      <c r="B1" s="170"/>
      <c r="C1" s="170"/>
      <c r="D1" s="170"/>
      <c r="E1" s="170"/>
      <c r="F1" s="170"/>
      <c r="G1" s="170"/>
      <c r="H1" s="170"/>
      <c r="I1" s="170"/>
    </row>
    <row r="2" spans="1:11" x14ac:dyDescent="0.3">
      <c r="A2" s="46"/>
      <c r="B2" s="49" t="s">
        <v>25</v>
      </c>
      <c r="C2" s="48" t="s">
        <v>30</v>
      </c>
      <c r="E2" s="46"/>
      <c r="F2" s="46"/>
      <c r="G2" s="46"/>
      <c r="H2" s="46"/>
      <c r="I2" s="46"/>
    </row>
    <row r="3" spans="1:11" x14ac:dyDescent="0.3">
      <c r="A3" s="46"/>
      <c r="B3" s="49" t="s">
        <v>26</v>
      </c>
      <c r="C3" s="46"/>
      <c r="D3" s="46"/>
      <c r="E3" s="46"/>
      <c r="F3" s="46"/>
      <c r="G3" s="46"/>
      <c r="H3" s="46"/>
      <c r="I3" s="46"/>
    </row>
    <row r="4" spans="1:11" x14ac:dyDescent="0.3">
      <c r="A4" s="46"/>
      <c r="B4" s="49" t="s">
        <v>27</v>
      </c>
      <c r="C4" s="46"/>
      <c r="D4" s="46"/>
      <c r="E4" s="46"/>
      <c r="F4" s="46"/>
      <c r="G4" s="46"/>
      <c r="H4" s="46"/>
      <c r="I4" s="46"/>
    </row>
    <row r="5" spans="1:11" x14ac:dyDescent="0.3">
      <c r="A5" s="46"/>
      <c r="B5" s="49" t="s">
        <v>28</v>
      </c>
      <c r="C5" s="47" t="s">
        <v>48</v>
      </c>
      <c r="E5" s="46"/>
      <c r="F5" s="46"/>
      <c r="G5" s="46"/>
      <c r="H5" s="46"/>
      <c r="I5" s="46"/>
    </row>
    <row r="6" spans="1:11" x14ac:dyDescent="0.3">
      <c r="A6" s="46"/>
      <c r="B6" s="49" t="s">
        <v>29</v>
      </c>
      <c r="C6" s="33">
        <v>5970000</v>
      </c>
      <c r="D6" s="46"/>
      <c r="E6" s="46"/>
      <c r="F6" s="46"/>
      <c r="G6" s="46"/>
      <c r="H6" s="46"/>
      <c r="I6" s="46"/>
    </row>
    <row r="7" spans="1:11" x14ac:dyDescent="0.3">
      <c r="A7" s="46"/>
      <c r="B7" s="46"/>
      <c r="C7" s="46"/>
      <c r="D7" s="46"/>
      <c r="E7" s="46"/>
      <c r="F7" s="46"/>
      <c r="G7" s="46"/>
      <c r="H7" s="46"/>
      <c r="I7" s="46"/>
    </row>
    <row r="8" spans="1:11" ht="37.5" customHeight="1" x14ac:dyDescent="0.3">
      <c r="A8" s="170"/>
      <c r="B8" s="174" t="s">
        <v>32</v>
      </c>
      <c r="C8" s="173" t="s">
        <v>44</v>
      </c>
      <c r="D8" s="173" t="s">
        <v>45</v>
      </c>
      <c r="E8" s="173" t="s">
        <v>46</v>
      </c>
      <c r="F8" s="173" t="s">
        <v>47</v>
      </c>
      <c r="G8" s="25"/>
      <c r="H8" s="25"/>
      <c r="I8" s="172" t="s">
        <v>2</v>
      </c>
      <c r="J8" s="172"/>
      <c r="K8" s="172"/>
    </row>
    <row r="9" spans="1:11" ht="112.5" x14ac:dyDescent="0.3">
      <c r="A9" s="176"/>
      <c r="B9" s="175"/>
      <c r="C9" s="173"/>
      <c r="D9" s="173"/>
      <c r="E9" s="173"/>
      <c r="F9" s="173"/>
      <c r="G9" s="25"/>
      <c r="H9" s="25"/>
      <c r="I9" s="50" t="s">
        <v>3</v>
      </c>
      <c r="J9" s="50" t="s">
        <v>4</v>
      </c>
      <c r="K9" s="51" t="s">
        <v>5</v>
      </c>
    </row>
    <row r="10" spans="1:11" x14ac:dyDescent="0.3">
      <c r="A10" s="21">
        <v>1</v>
      </c>
      <c r="B10" s="21" t="s">
        <v>15</v>
      </c>
      <c r="C10" s="21"/>
      <c r="D10" s="21"/>
      <c r="E10" s="31"/>
      <c r="F10" s="31">
        <f>F12+F13+F14+F15</f>
        <v>1370000</v>
      </c>
      <c r="G10" s="31"/>
      <c r="H10" s="31"/>
      <c r="I10" s="30">
        <v>0</v>
      </c>
      <c r="J10" s="30">
        <v>0</v>
      </c>
      <c r="K10" s="31">
        <f>F10</f>
        <v>1370000</v>
      </c>
    </row>
    <row r="11" spans="1:11" x14ac:dyDescent="0.3">
      <c r="A11" s="21"/>
      <c r="B11" s="21" t="s">
        <v>16</v>
      </c>
      <c r="C11" s="21"/>
      <c r="D11" s="21"/>
      <c r="E11" s="31"/>
      <c r="F11" s="31">
        <f>F12+F13+F14</f>
        <v>1350000</v>
      </c>
      <c r="G11" s="31"/>
      <c r="H11" s="31"/>
      <c r="I11" s="31"/>
      <c r="J11" s="44"/>
      <c r="K11" s="44"/>
    </row>
    <row r="12" spans="1:11" ht="116.25" customHeight="1" x14ac:dyDescent="0.3">
      <c r="A12" s="22"/>
      <c r="B12" s="22" t="s">
        <v>40</v>
      </c>
      <c r="C12" s="22" t="s">
        <v>11</v>
      </c>
      <c r="D12" s="26">
        <v>1</v>
      </c>
      <c r="E12" s="30">
        <v>1050000</v>
      </c>
      <c r="F12" s="30">
        <v>1050000</v>
      </c>
      <c r="G12" s="30"/>
      <c r="H12" s="30"/>
      <c r="I12" s="30">
        <v>0</v>
      </c>
      <c r="J12" s="30">
        <v>0</v>
      </c>
      <c r="K12" s="30">
        <f>F12</f>
        <v>1050000</v>
      </c>
    </row>
    <row r="13" spans="1:11" s="28" customFormat="1" x14ac:dyDescent="0.3">
      <c r="A13" s="22"/>
      <c r="B13" s="27" t="s">
        <v>38</v>
      </c>
      <c r="C13" s="22" t="s">
        <v>11</v>
      </c>
      <c r="D13" s="26">
        <v>1</v>
      </c>
      <c r="E13" s="30">
        <v>200000</v>
      </c>
      <c r="F13" s="30">
        <v>200000</v>
      </c>
      <c r="G13" s="30"/>
      <c r="H13" s="30"/>
      <c r="I13" s="30">
        <v>0</v>
      </c>
      <c r="J13" s="30">
        <v>0</v>
      </c>
      <c r="K13" s="30">
        <f t="shared" ref="K13:K22" si="0">F13</f>
        <v>200000</v>
      </c>
    </row>
    <row r="14" spans="1:11" s="28" customFormat="1" ht="17.25" customHeight="1" x14ac:dyDescent="0.3">
      <c r="A14" s="23"/>
      <c r="B14" s="27" t="s">
        <v>39</v>
      </c>
      <c r="C14" s="22" t="s">
        <v>11</v>
      </c>
      <c r="D14" s="26">
        <v>1</v>
      </c>
      <c r="E14" s="30">
        <v>100000</v>
      </c>
      <c r="F14" s="44">
        <v>100000</v>
      </c>
      <c r="G14" s="44"/>
      <c r="H14" s="44"/>
      <c r="I14" s="30">
        <v>0</v>
      </c>
      <c r="J14" s="30">
        <v>0</v>
      </c>
      <c r="K14" s="30">
        <f t="shared" si="0"/>
        <v>100000</v>
      </c>
    </row>
    <row r="15" spans="1:11" s="28" customFormat="1" x14ac:dyDescent="0.3">
      <c r="A15" s="23"/>
      <c r="B15" s="29" t="s">
        <v>35</v>
      </c>
      <c r="C15" s="22"/>
      <c r="D15" s="26"/>
      <c r="E15" s="30"/>
      <c r="F15" s="44">
        <v>20000</v>
      </c>
      <c r="G15" s="44"/>
      <c r="H15" s="44"/>
      <c r="I15" s="30">
        <v>0</v>
      </c>
      <c r="J15" s="30">
        <v>0</v>
      </c>
      <c r="K15" s="30">
        <f t="shared" si="0"/>
        <v>20000</v>
      </c>
    </row>
    <row r="16" spans="1:11" s="28" customFormat="1" x14ac:dyDescent="0.3">
      <c r="A16" s="42">
        <v>2</v>
      </c>
      <c r="B16" s="29" t="s">
        <v>17</v>
      </c>
      <c r="C16" s="22"/>
      <c r="D16" s="43"/>
      <c r="E16" s="31"/>
      <c r="F16" s="45">
        <f>F18+F19+F20</f>
        <v>4600000</v>
      </c>
      <c r="G16" s="45"/>
      <c r="H16" s="45"/>
      <c r="I16" s="31">
        <v>0</v>
      </c>
      <c r="J16" s="31">
        <v>0</v>
      </c>
      <c r="K16" s="31">
        <f t="shared" si="0"/>
        <v>4600000</v>
      </c>
    </row>
    <row r="17" spans="1:11" s="28" customFormat="1" ht="37.5" x14ac:dyDescent="0.3">
      <c r="A17" s="23"/>
      <c r="B17" s="29" t="s">
        <v>18</v>
      </c>
      <c r="C17" s="22"/>
      <c r="D17" s="26"/>
      <c r="E17" s="30"/>
      <c r="F17" s="44"/>
      <c r="G17" s="44"/>
      <c r="H17" s="44"/>
      <c r="I17" s="30">
        <v>0</v>
      </c>
      <c r="J17" s="30">
        <v>0</v>
      </c>
      <c r="K17" s="30">
        <f t="shared" si="0"/>
        <v>0</v>
      </c>
    </row>
    <row r="18" spans="1:11" s="28" customFormat="1" ht="346.5" customHeight="1" x14ac:dyDescent="0.3">
      <c r="A18" s="23"/>
      <c r="B18" s="22" t="s">
        <v>43</v>
      </c>
      <c r="C18" s="41" t="s">
        <v>11</v>
      </c>
      <c r="D18" s="52">
        <v>4</v>
      </c>
      <c r="E18" s="53">
        <v>1050000</v>
      </c>
      <c r="F18" s="53">
        <v>4200000</v>
      </c>
      <c r="G18" s="53"/>
      <c r="H18" s="53"/>
      <c r="I18" s="53">
        <v>0</v>
      </c>
      <c r="J18" s="53">
        <v>0</v>
      </c>
      <c r="K18" s="53">
        <f t="shared" si="0"/>
        <v>4200000</v>
      </c>
    </row>
    <row r="19" spans="1:11" s="28" customFormat="1" ht="19.5" customHeight="1" x14ac:dyDescent="0.25">
      <c r="A19" s="22"/>
      <c r="B19" s="22" t="s">
        <v>34</v>
      </c>
      <c r="C19" s="22" t="s">
        <v>42</v>
      </c>
      <c r="D19" s="26">
        <v>1000</v>
      </c>
      <c r="E19" s="30">
        <v>200</v>
      </c>
      <c r="F19" s="30">
        <v>200000</v>
      </c>
      <c r="G19" s="30"/>
      <c r="H19" s="30"/>
      <c r="I19" s="30">
        <v>0</v>
      </c>
      <c r="J19" s="30">
        <v>0</v>
      </c>
      <c r="K19" s="30">
        <f t="shared" si="0"/>
        <v>200000</v>
      </c>
    </row>
    <row r="20" spans="1:11" s="28" customFormat="1" ht="21" customHeight="1" x14ac:dyDescent="0.25">
      <c r="A20" s="22"/>
      <c r="B20" s="22" t="s">
        <v>41</v>
      </c>
      <c r="C20" s="22" t="s">
        <v>10</v>
      </c>
      <c r="D20" s="26">
        <v>50</v>
      </c>
      <c r="E20" s="30">
        <v>4000</v>
      </c>
      <c r="F20" s="30">
        <v>200000</v>
      </c>
      <c r="G20" s="30"/>
      <c r="H20" s="30"/>
      <c r="I20" s="30">
        <v>0</v>
      </c>
      <c r="J20" s="30">
        <v>0</v>
      </c>
      <c r="K20" s="30">
        <f t="shared" si="0"/>
        <v>200000</v>
      </c>
    </row>
    <row r="21" spans="1:11" s="28" customFormat="1" hidden="1" x14ac:dyDescent="0.25">
      <c r="A21" s="22"/>
      <c r="B21" s="22"/>
      <c r="C21" s="22"/>
      <c r="D21" s="22"/>
      <c r="E21" s="22"/>
      <c r="F21" s="30"/>
      <c r="G21" s="30"/>
      <c r="H21" s="30"/>
      <c r="I21" s="26">
        <v>0</v>
      </c>
      <c r="J21" s="26">
        <v>0</v>
      </c>
      <c r="K21" s="30">
        <f t="shared" si="0"/>
        <v>0</v>
      </c>
    </row>
    <row r="22" spans="1:11" s="28" customFormat="1" x14ac:dyDescent="0.25">
      <c r="A22" s="22"/>
      <c r="B22" s="21" t="s">
        <v>33</v>
      </c>
      <c r="C22" s="21"/>
      <c r="D22" s="21"/>
      <c r="E22" s="21"/>
      <c r="F22" s="31">
        <f>F16+F10</f>
        <v>5970000</v>
      </c>
      <c r="G22" s="31"/>
      <c r="H22" s="31"/>
      <c r="I22" s="26">
        <v>0</v>
      </c>
      <c r="J22" s="26">
        <v>0</v>
      </c>
      <c r="K22" s="31">
        <f t="shared" si="0"/>
        <v>5970000</v>
      </c>
    </row>
    <row r="23" spans="1:11" s="28" customFormat="1" x14ac:dyDescent="0.25">
      <c r="A23" s="32"/>
      <c r="B23" s="33"/>
      <c r="C23" s="33"/>
      <c r="D23" s="33"/>
      <c r="E23" s="33"/>
      <c r="F23" s="34"/>
      <c r="G23" s="34"/>
      <c r="H23" s="34"/>
      <c r="I23" s="34"/>
    </row>
    <row r="24" spans="1:11" s="28" customFormat="1" x14ac:dyDescent="0.25">
      <c r="A24" s="32"/>
      <c r="B24" s="35" t="s">
        <v>36</v>
      </c>
      <c r="C24" s="35"/>
      <c r="D24" s="35"/>
      <c r="E24" s="35"/>
      <c r="F24" s="34"/>
      <c r="G24" s="34"/>
      <c r="H24" s="34"/>
      <c r="I24" s="34"/>
    </row>
    <row r="25" spans="1:11" s="28" customFormat="1" x14ac:dyDescent="0.25">
      <c r="A25" s="32"/>
      <c r="B25" s="35" t="s">
        <v>30</v>
      </c>
      <c r="C25" s="35"/>
      <c r="D25" s="35"/>
      <c r="E25" s="35"/>
      <c r="F25" s="34"/>
      <c r="G25" s="34"/>
      <c r="H25" s="34"/>
      <c r="I25" s="36" t="s">
        <v>37</v>
      </c>
    </row>
    <row r="26" spans="1:11" s="28" customFormat="1" x14ac:dyDescent="0.25">
      <c r="A26" s="32"/>
      <c r="B26" s="33"/>
      <c r="C26" s="33"/>
      <c r="D26" s="33"/>
      <c r="E26" s="33"/>
      <c r="F26" s="34"/>
      <c r="G26" s="34"/>
      <c r="H26" s="34"/>
      <c r="I26" s="34"/>
    </row>
    <row r="27" spans="1:11" s="28" customFormat="1" x14ac:dyDescent="0.25">
      <c r="A27" s="32"/>
      <c r="B27" s="33"/>
      <c r="C27" s="33"/>
      <c r="D27" s="33"/>
      <c r="E27" s="33"/>
      <c r="F27" s="34"/>
      <c r="G27" s="34"/>
      <c r="H27" s="34"/>
      <c r="I27" s="34"/>
    </row>
    <row r="28" spans="1:11" s="28" customFormat="1" x14ac:dyDescent="0.25">
      <c r="A28" s="32"/>
      <c r="B28" s="33"/>
      <c r="C28" s="33"/>
      <c r="D28" s="33"/>
      <c r="E28" s="33"/>
      <c r="F28" s="34"/>
      <c r="G28" s="34"/>
      <c r="H28" s="34"/>
      <c r="I28" s="34"/>
    </row>
    <row r="29" spans="1:11" s="28" customFormat="1" x14ac:dyDescent="0.25">
      <c r="A29" s="32"/>
      <c r="B29" s="33"/>
      <c r="C29" s="33"/>
      <c r="D29" s="33"/>
      <c r="E29" s="33"/>
      <c r="F29" s="34"/>
      <c r="G29" s="34"/>
      <c r="H29" s="34"/>
      <c r="I29" s="34"/>
    </row>
    <row r="30" spans="1:11" s="28" customFormat="1" x14ac:dyDescent="0.25">
      <c r="A30" s="32"/>
      <c r="B30" s="33"/>
      <c r="C30" s="33"/>
      <c r="D30" s="33"/>
      <c r="E30" s="33"/>
      <c r="F30" s="34"/>
      <c r="G30" s="34"/>
      <c r="H30" s="34"/>
      <c r="I30" s="34"/>
    </row>
    <row r="31" spans="1:11" s="28" customFormat="1" x14ac:dyDescent="0.25">
      <c r="A31" s="32"/>
      <c r="B31" s="33"/>
      <c r="C31" s="33"/>
      <c r="D31" s="33"/>
      <c r="E31" s="33"/>
      <c r="F31" s="34"/>
      <c r="G31" s="34"/>
      <c r="H31" s="34"/>
      <c r="I31" s="34"/>
    </row>
    <row r="32" spans="1:11" s="28" customFormat="1" x14ac:dyDescent="0.25">
      <c r="A32" s="32"/>
      <c r="B32" s="33"/>
      <c r="C32" s="33"/>
      <c r="D32" s="33"/>
      <c r="E32" s="33"/>
      <c r="F32" s="34"/>
      <c r="G32" s="34"/>
      <c r="H32" s="34"/>
      <c r="I32" s="34"/>
    </row>
    <row r="33" spans="1:9" s="28" customFormat="1" x14ac:dyDescent="0.3">
      <c r="A33" s="37"/>
      <c r="B33" s="38"/>
      <c r="C33" s="38"/>
      <c r="D33" s="38"/>
      <c r="E33" s="38"/>
      <c r="F33" s="39"/>
      <c r="G33" s="39"/>
      <c r="H33" s="39"/>
      <c r="I33" s="39"/>
    </row>
    <row r="34" spans="1:9" s="28" customFormat="1" x14ac:dyDescent="0.3">
      <c r="A34" s="40"/>
      <c r="F34" s="171"/>
      <c r="G34" s="171"/>
      <c r="H34" s="171"/>
      <c r="I34" s="171"/>
    </row>
    <row r="35" spans="1:9" s="28" customFormat="1" x14ac:dyDescent="0.3">
      <c r="A35" s="37"/>
      <c r="B35" s="24"/>
      <c r="C35" s="24"/>
      <c r="D35" s="24"/>
      <c r="E35" s="24"/>
      <c r="F35" s="24"/>
      <c r="G35" s="24"/>
      <c r="H35" s="24"/>
      <c r="I35" s="24"/>
    </row>
    <row r="36" spans="1:9" s="28" customFormat="1" x14ac:dyDescent="0.3">
      <c r="A36" s="37"/>
      <c r="B36" s="24"/>
      <c r="C36" s="24"/>
      <c r="D36" s="24"/>
      <c r="E36" s="24"/>
      <c r="F36" s="24"/>
      <c r="G36" s="24"/>
      <c r="H36" s="24"/>
      <c r="I36" s="24"/>
    </row>
    <row r="37" spans="1:9" s="28" customFormat="1" x14ac:dyDescent="0.3">
      <c r="A37" s="37"/>
      <c r="B37" s="24"/>
      <c r="C37" s="24"/>
      <c r="D37" s="24"/>
      <c r="E37" s="24"/>
      <c r="F37" s="24"/>
      <c r="G37" s="24"/>
      <c r="H37" s="24"/>
      <c r="I37" s="24"/>
    </row>
    <row r="38" spans="1:9" s="28" customFormat="1" x14ac:dyDescent="0.3">
      <c r="A38" s="37"/>
      <c r="B38" s="24"/>
      <c r="C38" s="24"/>
      <c r="D38" s="24"/>
      <c r="E38" s="24"/>
      <c r="F38" s="24"/>
      <c r="G38" s="24"/>
      <c r="H38" s="24"/>
      <c r="I38" s="24"/>
    </row>
    <row r="39" spans="1:9" s="28" customFormat="1" x14ac:dyDescent="0.3">
      <c r="A39" s="37"/>
      <c r="B39" s="24"/>
      <c r="C39" s="24"/>
      <c r="D39" s="24"/>
      <c r="E39" s="24"/>
      <c r="F39" s="24"/>
      <c r="G39" s="24"/>
      <c r="H39" s="24"/>
      <c r="I39" s="24"/>
    </row>
    <row r="40" spans="1:9" s="28" customFormat="1" x14ac:dyDescent="0.3">
      <c r="A40" s="37"/>
      <c r="B40" s="24"/>
      <c r="C40" s="24"/>
      <c r="D40" s="24"/>
      <c r="E40" s="24"/>
      <c r="F40" s="24"/>
      <c r="G40" s="24"/>
      <c r="H40" s="24"/>
      <c r="I40" s="24"/>
    </row>
    <row r="41" spans="1:9" s="28" customFormat="1" x14ac:dyDescent="0.3">
      <c r="A41" s="37"/>
      <c r="B41" s="24"/>
      <c r="C41" s="24"/>
      <c r="D41" s="24"/>
      <c r="E41" s="24"/>
      <c r="F41" s="24"/>
      <c r="G41" s="24"/>
      <c r="H41" s="24"/>
      <c r="I41" s="24"/>
    </row>
    <row r="42" spans="1:9" s="28" customFormat="1" x14ac:dyDescent="0.3">
      <c r="A42" s="37"/>
      <c r="B42" s="24"/>
      <c r="C42" s="24"/>
      <c r="D42" s="24"/>
      <c r="E42" s="24"/>
      <c r="F42" s="24"/>
      <c r="G42" s="24"/>
      <c r="H42" s="24"/>
      <c r="I42" s="24"/>
    </row>
    <row r="43" spans="1:9" s="28" customFormat="1" x14ac:dyDescent="0.3">
      <c r="A43" s="37"/>
      <c r="B43" s="24"/>
      <c r="C43" s="24"/>
      <c r="D43" s="24"/>
      <c r="E43" s="24"/>
      <c r="F43" s="24"/>
      <c r="G43" s="24"/>
      <c r="H43" s="24"/>
      <c r="I43" s="24"/>
    </row>
    <row r="44" spans="1:9" s="28" customFormat="1" x14ac:dyDescent="0.3">
      <c r="A44" s="37"/>
      <c r="B44" s="24"/>
      <c r="C44" s="24"/>
      <c r="D44" s="24"/>
      <c r="E44" s="24"/>
      <c r="F44" s="24"/>
      <c r="G44" s="24"/>
      <c r="H44" s="24"/>
      <c r="I44" s="24"/>
    </row>
    <row r="45" spans="1:9" s="28" customFormat="1" x14ac:dyDescent="0.3">
      <c r="A45" s="37"/>
      <c r="B45" s="24"/>
      <c r="C45" s="24"/>
      <c r="D45" s="24"/>
      <c r="E45" s="24"/>
      <c r="F45" s="24"/>
      <c r="G45" s="24"/>
      <c r="H45" s="24"/>
      <c r="I45" s="24"/>
    </row>
    <row r="46" spans="1:9" s="28" customFormat="1" x14ac:dyDescent="0.3">
      <c r="A46" s="37"/>
      <c r="B46" s="24"/>
      <c r="C46" s="24"/>
      <c r="D46" s="24"/>
      <c r="E46" s="24"/>
      <c r="F46" s="24"/>
      <c r="G46" s="24"/>
      <c r="H46" s="24"/>
      <c r="I46" s="24"/>
    </row>
    <row r="47" spans="1:9" s="28" customFormat="1" x14ac:dyDescent="0.3">
      <c r="A47" s="37"/>
      <c r="B47" s="24"/>
      <c r="C47" s="24"/>
      <c r="D47" s="24"/>
      <c r="E47" s="24"/>
      <c r="F47" s="24"/>
      <c r="G47" s="24"/>
      <c r="H47" s="24"/>
      <c r="I47" s="24"/>
    </row>
    <row r="48" spans="1:9" s="28" customFormat="1" x14ac:dyDescent="0.3">
      <c r="A48" s="37"/>
      <c r="B48" s="24"/>
      <c r="C48" s="24"/>
      <c r="D48" s="24"/>
      <c r="E48" s="24"/>
      <c r="F48" s="24"/>
      <c r="G48" s="24"/>
      <c r="H48" s="24"/>
      <c r="I48" s="24"/>
    </row>
    <row r="49" spans="1:9" s="28" customFormat="1" x14ac:dyDescent="0.3">
      <c r="A49" s="37"/>
      <c r="B49" s="24"/>
      <c r="C49" s="24"/>
      <c r="D49" s="24"/>
      <c r="E49" s="24"/>
      <c r="F49" s="24"/>
      <c r="G49" s="24"/>
      <c r="H49" s="24"/>
      <c r="I49" s="24"/>
    </row>
    <row r="50" spans="1:9" s="28" customFormat="1" x14ac:dyDescent="0.3">
      <c r="A50" s="37"/>
      <c r="B50" s="24"/>
      <c r="C50" s="24"/>
      <c r="D50" s="24"/>
      <c r="E50" s="24"/>
      <c r="F50" s="24"/>
      <c r="G50" s="24"/>
      <c r="H50" s="24"/>
      <c r="I50" s="24"/>
    </row>
    <row r="51" spans="1:9" s="28" customFormat="1" x14ac:dyDescent="0.3">
      <c r="A51" s="37"/>
      <c r="B51" s="24"/>
      <c r="C51" s="24"/>
      <c r="D51" s="24"/>
      <c r="E51" s="24"/>
      <c r="F51" s="24"/>
      <c r="G51" s="24"/>
      <c r="H51" s="24"/>
      <c r="I51" s="24"/>
    </row>
    <row r="52" spans="1:9" s="28" customFormat="1" x14ac:dyDescent="0.3">
      <c r="A52" s="37"/>
      <c r="B52" s="24"/>
      <c r="C52" s="24"/>
      <c r="D52" s="24"/>
      <c r="E52" s="24"/>
      <c r="F52" s="24"/>
      <c r="G52" s="24"/>
      <c r="H52" s="24"/>
      <c r="I52" s="24"/>
    </row>
    <row r="53" spans="1:9" s="28" customFormat="1" x14ac:dyDescent="0.3">
      <c r="A53" s="37"/>
      <c r="B53" s="24"/>
      <c r="C53" s="24"/>
      <c r="D53" s="24"/>
      <c r="E53" s="24"/>
      <c r="F53" s="24"/>
      <c r="G53" s="24"/>
      <c r="H53" s="24"/>
      <c r="I53" s="24"/>
    </row>
    <row r="54" spans="1:9" s="28" customFormat="1" x14ac:dyDescent="0.3">
      <c r="A54" s="37"/>
      <c r="B54" s="24"/>
      <c r="C54" s="24"/>
      <c r="D54" s="24"/>
      <c r="E54" s="24"/>
      <c r="F54" s="24"/>
      <c r="G54" s="24"/>
      <c r="H54" s="24"/>
      <c r="I54" s="24"/>
    </row>
    <row r="55" spans="1:9" s="28" customFormat="1" x14ac:dyDescent="0.3">
      <c r="A55" s="37"/>
      <c r="B55" s="24"/>
      <c r="C55" s="24"/>
      <c r="D55" s="24"/>
      <c r="E55" s="24"/>
      <c r="F55" s="24"/>
      <c r="G55" s="24"/>
      <c r="H55" s="24"/>
      <c r="I55" s="24"/>
    </row>
    <row r="56" spans="1:9" s="28" customFormat="1" x14ac:dyDescent="0.3">
      <c r="A56" s="37"/>
      <c r="B56" s="24"/>
      <c r="C56" s="24"/>
      <c r="D56" s="24"/>
      <c r="E56" s="24"/>
      <c r="F56" s="24"/>
      <c r="G56" s="24"/>
      <c r="H56" s="24"/>
      <c r="I56" s="24"/>
    </row>
    <row r="57" spans="1:9" s="28" customFormat="1" x14ac:dyDescent="0.3">
      <c r="A57" s="37"/>
      <c r="B57" s="24"/>
      <c r="C57" s="24"/>
      <c r="D57" s="24"/>
      <c r="E57" s="24"/>
      <c r="F57" s="24"/>
      <c r="G57" s="24"/>
      <c r="H57" s="24"/>
      <c r="I57" s="24"/>
    </row>
    <row r="58" spans="1:9" s="28" customFormat="1" x14ac:dyDescent="0.3">
      <c r="A58" s="37"/>
      <c r="B58" s="24"/>
      <c r="C58" s="24"/>
      <c r="D58" s="24"/>
      <c r="E58" s="24"/>
      <c r="F58" s="24"/>
      <c r="G58" s="24"/>
      <c r="H58" s="24"/>
      <c r="I58" s="24"/>
    </row>
    <row r="59" spans="1:9" s="28" customFormat="1" x14ac:dyDescent="0.3">
      <c r="A59" s="37"/>
      <c r="B59" s="24"/>
      <c r="C59" s="24"/>
      <c r="D59" s="24"/>
      <c r="E59" s="24"/>
      <c r="F59" s="24"/>
      <c r="G59" s="24"/>
      <c r="H59" s="24"/>
      <c r="I59" s="24"/>
    </row>
    <row r="60" spans="1:9" s="28" customFormat="1" x14ac:dyDescent="0.3">
      <c r="A60" s="37"/>
      <c r="B60" s="24"/>
      <c r="C60" s="24"/>
      <c r="D60" s="24"/>
      <c r="E60" s="24"/>
      <c r="F60" s="24"/>
      <c r="G60" s="24"/>
      <c r="H60" s="24"/>
      <c r="I60" s="24"/>
    </row>
    <row r="61" spans="1:9" s="28" customFormat="1" x14ac:dyDescent="0.3">
      <c r="A61" s="37"/>
      <c r="B61" s="24"/>
      <c r="C61" s="24"/>
      <c r="D61" s="24"/>
      <c r="E61" s="24"/>
      <c r="F61" s="24"/>
      <c r="G61" s="24"/>
      <c r="H61" s="24"/>
      <c r="I61" s="24"/>
    </row>
    <row r="62" spans="1:9" s="28" customFormat="1" x14ac:dyDescent="0.3">
      <c r="A62" s="37"/>
      <c r="B62" s="24"/>
      <c r="C62" s="24"/>
      <c r="D62" s="24"/>
      <c r="E62" s="24"/>
      <c r="F62" s="24"/>
      <c r="G62" s="24"/>
      <c r="H62" s="24"/>
      <c r="I62" s="24"/>
    </row>
    <row r="63" spans="1:9" s="28" customFormat="1" x14ac:dyDescent="0.3">
      <c r="A63" s="37"/>
      <c r="B63" s="24"/>
      <c r="C63" s="24"/>
      <c r="D63" s="24"/>
      <c r="E63" s="24"/>
      <c r="F63" s="24"/>
      <c r="G63" s="24"/>
      <c r="H63" s="24"/>
      <c r="I63" s="24"/>
    </row>
    <row r="64" spans="1:9" s="28" customFormat="1" x14ac:dyDescent="0.3">
      <c r="A64" s="37"/>
      <c r="B64" s="24"/>
      <c r="C64" s="24"/>
      <c r="D64" s="24"/>
      <c r="E64" s="24"/>
      <c r="F64" s="24"/>
      <c r="G64" s="24"/>
      <c r="H64" s="24"/>
      <c r="I64" s="24"/>
    </row>
    <row r="65" spans="1:9" s="28" customFormat="1" x14ac:dyDescent="0.3">
      <c r="A65" s="37"/>
      <c r="B65" s="24"/>
      <c r="C65" s="24"/>
      <c r="D65" s="24"/>
      <c r="E65" s="24"/>
      <c r="F65" s="24"/>
      <c r="G65" s="24"/>
      <c r="H65" s="24"/>
      <c r="I65" s="24"/>
    </row>
    <row r="66" spans="1:9" s="28" customFormat="1" x14ac:dyDescent="0.3">
      <c r="A66" s="37"/>
      <c r="B66" s="24"/>
      <c r="C66" s="24"/>
      <c r="D66" s="24"/>
      <c r="E66" s="24"/>
      <c r="F66" s="24"/>
      <c r="G66" s="24"/>
      <c r="H66" s="24"/>
      <c r="I66" s="24"/>
    </row>
    <row r="67" spans="1:9" s="28" customFormat="1" x14ac:dyDescent="0.3">
      <c r="A67" s="37"/>
      <c r="B67" s="24"/>
      <c r="C67" s="24"/>
      <c r="D67" s="24"/>
      <c r="E67" s="24"/>
      <c r="F67" s="24"/>
      <c r="G67" s="24"/>
      <c r="H67" s="24"/>
      <c r="I67" s="24"/>
    </row>
    <row r="68" spans="1:9" s="28" customFormat="1" x14ac:dyDescent="0.3">
      <c r="A68" s="37"/>
      <c r="B68" s="24"/>
      <c r="C68" s="24"/>
      <c r="D68" s="24"/>
      <c r="E68" s="24"/>
      <c r="F68" s="24"/>
      <c r="G68" s="24"/>
      <c r="H68" s="24"/>
      <c r="I68" s="24"/>
    </row>
    <row r="69" spans="1:9" s="28" customFormat="1" x14ac:dyDescent="0.3">
      <c r="A69" s="37"/>
      <c r="B69" s="24"/>
      <c r="C69" s="24"/>
      <c r="D69" s="24"/>
      <c r="E69" s="24"/>
      <c r="F69" s="24"/>
      <c r="G69" s="24"/>
      <c r="H69" s="24"/>
      <c r="I69" s="24"/>
    </row>
    <row r="70" spans="1:9" s="28" customFormat="1" x14ac:dyDescent="0.3">
      <c r="A70" s="37"/>
      <c r="B70" s="24"/>
      <c r="C70" s="24"/>
      <c r="D70" s="24"/>
      <c r="E70" s="24"/>
      <c r="F70" s="24"/>
      <c r="G70" s="24"/>
      <c r="H70" s="24"/>
      <c r="I70" s="24"/>
    </row>
    <row r="71" spans="1:9" s="28" customFormat="1" x14ac:dyDescent="0.3">
      <c r="A71" s="37"/>
      <c r="B71" s="24"/>
      <c r="C71" s="24"/>
      <c r="D71" s="24"/>
      <c r="E71" s="24"/>
      <c r="F71" s="24"/>
      <c r="G71" s="24"/>
      <c r="H71" s="24"/>
      <c r="I71" s="24"/>
    </row>
    <row r="72" spans="1:9" s="28" customFormat="1" x14ac:dyDescent="0.3">
      <c r="A72" s="37"/>
      <c r="B72" s="24"/>
      <c r="C72" s="24"/>
      <c r="D72" s="24"/>
      <c r="E72" s="24"/>
      <c r="F72" s="24"/>
      <c r="G72" s="24"/>
      <c r="H72" s="24"/>
      <c r="I72" s="24"/>
    </row>
    <row r="73" spans="1:9" s="28" customFormat="1" x14ac:dyDescent="0.3">
      <c r="A73" s="37"/>
      <c r="B73" s="24"/>
      <c r="C73" s="24"/>
      <c r="D73" s="24"/>
      <c r="E73" s="24"/>
      <c r="F73" s="24"/>
      <c r="G73" s="24"/>
      <c r="H73" s="24"/>
      <c r="I73" s="24"/>
    </row>
    <row r="74" spans="1:9" s="28" customFormat="1" x14ac:dyDescent="0.3">
      <c r="A74" s="37"/>
      <c r="B74" s="24"/>
      <c r="C74" s="24"/>
      <c r="D74" s="24"/>
      <c r="E74" s="24"/>
      <c r="F74" s="24"/>
      <c r="G74" s="24"/>
      <c r="H74" s="24"/>
      <c r="I74" s="24"/>
    </row>
    <row r="75" spans="1:9" s="28" customFormat="1" x14ac:dyDescent="0.3">
      <c r="A75" s="37"/>
      <c r="B75" s="24"/>
      <c r="C75" s="24"/>
      <c r="D75" s="24"/>
      <c r="E75" s="24"/>
      <c r="F75" s="24"/>
      <c r="G75" s="24"/>
      <c r="H75" s="24"/>
      <c r="I75" s="24"/>
    </row>
    <row r="76" spans="1:9" s="28" customFormat="1" x14ac:dyDescent="0.3">
      <c r="A76" s="37"/>
      <c r="B76" s="24"/>
      <c r="C76" s="24"/>
      <c r="D76" s="24"/>
      <c r="E76" s="24"/>
      <c r="F76" s="24"/>
      <c r="G76" s="24"/>
      <c r="H76" s="24"/>
      <c r="I76" s="24"/>
    </row>
    <row r="77" spans="1:9" s="28" customFormat="1" x14ac:dyDescent="0.3">
      <c r="A77" s="37"/>
      <c r="B77" s="24"/>
      <c r="C77" s="24"/>
      <c r="D77" s="24"/>
      <c r="E77" s="24"/>
      <c r="F77" s="24"/>
      <c r="G77" s="24"/>
      <c r="H77" s="24"/>
      <c r="I77" s="24"/>
    </row>
    <row r="78" spans="1:9" s="28" customFormat="1" x14ac:dyDescent="0.3">
      <c r="A78" s="37"/>
      <c r="B78" s="24"/>
      <c r="C78" s="24"/>
      <c r="D78" s="24"/>
      <c r="E78" s="24"/>
      <c r="F78" s="24"/>
      <c r="G78" s="24"/>
      <c r="H78" s="24"/>
      <c r="I78" s="24"/>
    </row>
    <row r="79" spans="1:9" s="28" customFormat="1" x14ac:dyDescent="0.3">
      <c r="A79" s="37"/>
      <c r="B79" s="24"/>
      <c r="C79" s="24"/>
      <c r="D79" s="24"/>
      <c r="E79" s="24"/>
      <c r="F79" s="24"/>
      <c r="G79" s="24"/>
      <c r="H79" s="24"/>
      <c r="I79" s="24"/>
    </row>
    <row r="80" spans="1:9" s="28" customFormat="1" x14ac:dyDescent="0.3">
      <c r="A80" s="37"/>
      <c r="B80" s="24"/>
      <c r="C80" s="24"/>
      <c r="D80" s="24"/>
      <c r="E80" s="24"/>
      <c r="F80" s="24"/>
      <c r="G80" s="24"/>
      <c r="H80" s="24"/>
      <c r="I80" s="24"/>
    </row>
    <row r="81" spans="1:9" s="28" customFormat="1" x14ac:dyDescent="0.3">
      <c r="A81" s="37"/>
      <c r="B81" s="24"/>
      <c r="C81" s="24"/>
      <c r="D81" s="24"/>
      <c r="E81" s="24"/>
      <c r="F81" s="24"/>
      <c r="G81" s="24"/>
      <c r="H81" s="24"/>
      <c r="I81" s="24"/>
    </row>
    <row r="82" spans="1:9" s="28" customFormat="1" x14ac:dyDescent="0.3">
      <c r="A82" s="37"/>
      <c r="B82" s="24"/>
      <c r="C82" s="24"/>
      <c r="D82" s="24"/>
      <c r="E82" s="24"/>
      <c r="F82" s="24"/>
      <c r="G82" s="24"/>
      <c r="H82" s="24"/>
      <c r="I82" s="24"/>
    </row>
    <row r="83" spans="1:9" s="28" customFormat="1" x14ac:dyDescent="0.3">
      <c r="A83" s="37"/>
      <c r="B83" s="24"/>
      <c r="C83" s="24"/>
      <c r="D83" s="24"/>
      <c r="E83" s="24"/>
      <c r="F83" s="24"/>
      <c r="G83" s="24"/>
      <c r="H83" s="24"/>
      <c r="I83" s="24"/>
    </row>
    <row r="84" spans="1:9" s="28" customFormat="1" x14ac:dyDescent="0.3">
      <c r="A84" s="37"/>
      <c r="B84" s="24"/>
      <c r="C84" s="24"/>
      <c r="D84" s="24"/>
      <c r="E84" s="24"/>
      <c r="F84" s="24"/>
      <c r="G84" s="24"/>
      <c r="H84" s="24"/>
      <c r="I84" s="24"/>
    </row>
    <row r="85" spans="1:9" s="28" customFormat="1" x14ac:dyDescent="0.3">
      <c r="A85" s="37"/>
      <c r="B85" s="24"/>
      <c r="C85" s="24"/>
      <c r="D85" s="24"/>
      <c r="E85" s="24"/>
      <c r="F85" s="24"/>
      <c r="G85" s="24"/>
      <c r="H85" s="24"/>
      <c r="I85" s="24"/>
    </row>
    <row r="86" spans="1:9" s="28" customFormat="1" x14ac:dyDescent="0.3">
      <c r="A86" s="37"/>
      <c r="B86" s="24"/>
      <c r="C86" s="24"/>
      <c r="D86" s="24"/>
      <c r="E86" s="24"/>
      <c r="F86" s="24"/>
      <c r="G86" s="24"/>
      <c r="H86" s="24"/>
      <c r="I86" s="24"/>
    </row>
    <row r="87" spans="1:9" s="28" customFormat="1" x14ac:dyDescent="0.3">
      <c r="A87" s="37"/>
      <c r="B87" s="24"/>
      <c r="C87" s="24"/>
      <c r="D87" s="24"/>
      <c r="E87" s="24"/>
      <c r="F87" s="24"/>
      <c r="G87" s="24"/>
      <c r="H87" s="24"/>
      <c r="I87" s="24"/>
    </row>
    <row r="88" spans="1:9" s="28" customFormat="1" x14ac:dyDescent="0.3">
      <c r="A88" s="37"/>
      <c r="B88" s="24"/>
      <c r="C88" s="24"/>
      <c r="D88" s="24"/>
      <c r="E88" s="24"/>
      <c r="F88" s="24"/>
      <c r="G88" s="24"/>
      <c r="H88" s="24"/>
      <c r="I88" s="24"/>
    </row>
    <row r="89" spans="1:9" s="28" customFormat="1" x14ac:dyDescent="0.3">
      <c r="A89" s="37"/>
      <c r="B89" s="24"/>
      <c r="C89" s="24"/>
      <c r="D89" s="24"/>
      <c r="E89" s="24"/>
      <c r="F89" s="24"/>
      <c r="G89" s="24"/>
      <c r="H89" s="24"/>
      <c r="I89" s="24"/>
    </row>
    <row r="90" spans="1:9" s="28" customFormat="1" x14ac:dyDescent="0.3">
      <c r="A90" s="37"/>
      <c r="B90" s="24"/>
      <c r="C90" s="24"/>
      <c r="D90" s="24"/>
      <c r="E90" s="24"/>
      <c r="F90" s="24"/>
      <c r="G90" s="24"/>
      <c r="H90" s="24"/>
      <c r="I90" s="24"/>
    </row>
    <row r="91" spans="1:9" s="28" customFormat="1" x14ac:dyDescent="0.3">
      <c r="A91" s="37"/>
      <c r="B91" s="24"/>
      <c r="C91" s="24"/>
      <c r="D91" s="24"/>
      <c r="E91" s="24"/>
      <c r="F91" s="24"/>
      <c r="G91" s="24"/>
      <c r="H91" s="24"/>
      <c r="I91" s="24"/>
    </row>
    <row r="92" spans="1:9" s="28" customFormat="1" x14ac:dyDescent="0.3">
      <c r="A92" s="37"/>
      <c r="B92" s="24"/>
      <c r="C92" s="24"/>
      <c r="D92" s="24"/>
      <c r="E92" s="24"/>
      <c r="F92" s="24"/>
      <c r="G92" s="24"/>
      <c r="H92" s="24"/>
      <c r="I92" s="24"/>
    </row>
    <row r="93" spans="1:9" s="28" customFormat="1" x14ac:dyDescent="0.3">
      <c r="A93" s="37"/>
      <c r="B93" s="24"/>
      <c r="C93" s="24"/>
      <c r="D93" s="24"/>
      <c r="E93" s="24"/>
      <c r="F93" s="24"/>
      <c r="G93" s="24"/>
      <c r="H93" s="24"/>
      <c r="I93" s="24"/>
    </row>
    <row r="94" spans="1:9" s="28" customFormat="1" x14ac:dyDescent="0.3">
      <c r="A94" s="37"/>
      <c r="B94" s="24"/>
      <c r="C94" s="24"/>
      <c r="D94" s="24"/>
      <c r="E94" s="24"/>
      <c r="F94" s="24"/>
      <c r="G94" s="24"/>
      <c r="H94" s="24"/>
      <c r="I94" s="24"/>
    </row>
    <row r="95" spans="1:9" s="28" customFormat="1" x14ac:dyDescent="0.3">
      <c r="A95" s="37"/>
      <c r="B95" s="24"/>
      <c r="C95" s="24"/>
      <c r="D95" s="24"/>
      <c r="E95" s="24"/>
      <c r="F95" s="24"/>
      <c r="G95" s="24"/>
      <c r="H95" s="24"/>
      <c r="I95" s="24"/>
    </row>
    <row r="96" spans="1:9" s="28" customFormat="1" x14ac:dyDescent="0.3">
      <c r="A96" s="37"/>
      <c r="B96" s="24"/>
      <c r="C96" s="24"/>
      <c r="D96" s="24"/>
      <c r="E96" s="24"/>
      <c r="F96" s="24"/>
      <c r="G96" s="24"/>
      <c r="H96" s="24"/>
      <c r="I96" s="24"/>
    </row>
    <row r="97" spans="1:9" s="28" customFormat="1" x14ac:dyDescent="0.3">
      <c r="A97" s="37"/>
      <c r="B97" s="24"/>
      <c r="C97" s="24"/>
      <c r="D97" s="24"/>
      <c r="E97" s="24"/>
      <c r="F97" s="24"/>
      <c r="G97" s="24"/>
      <c r="H97" s="24"/>
      <c r="I97" s="24"/>
    </row>
    <row r="98" spans="1:9" s="28" customFormat="1" x14ac:dyDescent="0.3">
      <c r="A98" s="37"/>
      <c r="B98" s="24"/>
      <c r="C98" s="24"/>
      <c r="D98" s="24"/>
      <c r="E98" s="24"/>
      <c r="F98" s="24"/>
      <c r="G98" s="24"/>
      <c r="H98" s="24"/>
      <c r="I98" s="24"/>
    </row>
    <row r="99" spans="1:9" s="28" customFormat="1" x14ac:dyDescent="0.3">
      <c r="A99" s="37"/>
      <c r="B99" s="24"/>
      <c r="C99" s="24"/>
      <c r="D99" s="24"/>
      <c r="E99" s="24"/>
      <c r="F99" s="24"/>
      <c r="G99" s="24"/>
      <c r="H99" s="24"/>
      <c r="I99" s="24"/>
    </row>
    <row r="101" spans="1:9" ht="144.75" customHeight="1" x14ac:dyDescent="0.3"/>
  </sheetData>
  <mergeCells count="9">
    <mergeCell ref="A1:I1"/>
    <mergeCell ref="F34:I34"/>
    <mergeCell ref="I8:K8"/>
    <mergeCell ref="C8:C9"/>
    <mergeCell ref="D8:D9"/>
    <mergeCell ref="B8:B9"/>
    <mergeCell ref="E8:E9"/>
    <mergeCell ref="F8:F9"/>
    <mergeCell ref="A8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4"/>
  <sheetViews>
    <sheetView tabSelected="1" view="pageBreakPreview" zoomScale="80" zoomScaleNormal="80" zoomScaleSheetLayoutView="80" workbookViewId="0">
      <selection activeCell="G59" sqref="G59"/>
    </sheetView>
  </sheetViews>
  <sheetFormatPr defaultColWidth="9.140625" defaultRowHeight="15.75" x14ac:dyDescent="0.25"/>
  <cols>
    <col min="1" max="1" width="5.28515625" style="94" customWidth="1"/>
    <col min="2" max="2" width="62.5703125" style="94" customWidth="1"/>
    <col min="3" max="3" width="15.7109375" style="94" customWidth="1"/>
    <col min="4" max="4" width="17.5703125" style="94" customWidth="1"/>
    <col min="5" max="5" width="16.85546875" style="94" customWidth="1"/>
    <col min="6" max="6" width="23.5703125" style="94" customWidth="1"/>
    <col min="7" max="7" width="24.28515625" style="94" customWidth="1"/>
    <col min="8" max="8" width="20.7109375" style="94" customWidth="1"/>
    <col min="9" max="9" width="22" style="94" bestFit="1" customWidth="1"/>
    <col min="10" max="10" width="11.5703125" style="94" customWidth="1"/>
    <col min="11" max="11" width="9.140625" style="94"/>
    <col min="12" max="12" width="11.85546875" style="94" bestFit="1" customWidth="1"/>
    <col min="13" max="16384" width="9.140625" style="94"/>
  </cols>
  <sheetData>
    <row r="1" spans="1:11" ht="18" customHeight="1" x14ac:dyDescent="0.25">
      <c r="F1" s="145"/>
      <c r="G1" s="178"/>
      <c r="H1" s="163"/>
      <c r="I1" s="163"/>
    </row>
    <row r="2" spans="1:11" ht="18.75" x14ac:dyDescent="0.25">
      <c r="F2" s="145"/>
      <c r="G2"/>
      <c r="H2"/>
    </row>
    <row r="3" spans="1:11" x14ac:dyDescent="0.25">
      <c r="A3" s="179" t="s">
        <v>162</v>
      </c>
      <c r="B3" s="179"/>
      <c r="C3" s="179"/>
      <c r="D3" s="179"/>
      <c r="E3" s="179"/>
      <c r="F3" s="179"/>
      <c r="G3" s="179"/>
      <c r="H3" s="179"/>
      <c r="I3" s="179"/>
    </row>
    <row r="4" spans="1:11" x14ac:dyDescent="0.25">
      <c r="A4" s="130"/>
      <c r="B4" s="130"/>
      <c r="C4" s="130"/>
      <c r="D4" s="130"/>
      <c r="E4" s="130"/>
      <c r="F4" s="130"/>
      <c r="G4" s="130"/>
      <c r="H4" s="130"/>
      <c r="I4" s="130"/>
    </row>
    <row r="5" spans="1:11" x14ac:dyDescent="0.25">
      <c r="A5" s="180" t="s">
        <v>148</v>
      </c>
      <c r="B5" s="180"/>
      <c r="C5" s="180"/>
      <c r="D5" s="180"/>
      <c r="E5" s="180"/>
      <c r="F5" s="180"/>
      <c r="G5" s="180"/>
      <c r="H5" s="180"/>
      <c r="I5" s="180"/>
    </row>
    <row r="6" spans="1:11" x14ac:dyDescent="0.25">
      <c r="A6" s="181" t="s">
        <v>144</v>
      </c>
      <c r="B6" s="181"/>
      <c r="C6" s="181"/>
      <c r="D6" s="181"/>
      <c r="E6" s="181"/>
      <c r="F6" s="181"/>
      <c r="G6" s="181"/>
      <c r="H6" s="181"/>
      <c r="I6" s="181"/>
    </row>
    <row r="7" spans="1:11" x14ac:dyDescent="0.25">
      <c r="A7" s="181" t="s">
        <v>172</v>
      </c>
      <c r="B7" s="181"/>
      <c r="C7" s="181"/>
      <c r="D7" s="181"/>
      <c r="E7" s="181"/>
      <c r="F7" s="181"/>
      <c r="G7" s="181"/>
      <c r="H7" s="181"/>
      <c r="I7" s="181"/>
    </row>
    <row r="8" spans="1:11" x14ac:dyDescent="0.25">
      <c r="A8" s="121"/>
      <c r="B8" s="121"/>
      <c r="C8" s="121"/>
      <c r="D8" s="121"/>
      <c r="E8" s="121"/>
      <c r="F8" s="121"/>
      <c r="G8" s="121"/>
      <c r="H8" s="121"/>
      <c r="I8" s="121"/>
    </row>
    <row r="9" spans="1:11" x14ac:dyDescent="0.25">
      <c r="A9" s="177" t="s">
        <v>0</v>
      </c>
      <c r="B9" s="177" t="s">
        <v>1</v>
      </c>
      <c r="C9" s="177" t="s">
        <v>9</v>
      </c>
      <c r="D9" s="177" t="s">
        <v>8</v>
      </c>
      <c r="E9" s="177" t="s">
        <v>59</v>
      </c>
      <c r="F9" s="177" t="s">
        <v>47</v>
      </c>
      <c r="G9" s="177" t="s">
        <v>2</v>
      </c>
      <c r="H9" s="177"/>
      <c r="I9" s="177"/>
    </row>
    <row r="10" spans="1:11" ht="47.25" x14ac:dyDescent="0.25">
      <c r="A10" s="177"/>
      <c r="B10" s="177"/>
      <c r="C10" s="177"/>
      <c r="D10" s="177"/>
      <c r="E10" s="177"/>
      <c r="F10" s="177"/>
      <c r="G10" s="148" t="s">
        <v>3</v>
      </c>
      <c r="H10" s="148" t="s">
        <v>4</v>
      </c>
      <c r="I10" s="148" t="s">
        <v>5</v>
      </c>
    </row>
    <row r="11" spans="1:11" x14ac:dyDescent="0.25">
      <c r="A11" s="131">
        <v>1</v>
      </c>
      <c r="B11" s="135" t="s">
        <v>15</v>
      </c>
      <c r="C11" s="140"/>
      <c r="D11" s="141"/>
      <c r="E11" s="125"/>
      <c r="F11" s="126">
        <f>F12+F17+F18+F19+F20+F21+F22+F24</f>
        <v>15204808</v>
      </c>
      <c r="G11" s="126">
        <f t="shared" ref="G11:I11" si="0">G12+G17+G18+G19+G20+G21+G22+G24</f>
        <v>0</v>
      </c>
      <c r="H11" s="126">
        <f t="shared" si="0"/>
        <v>0</v>
      </c>
      <c r="I11" s="126">
        <f t="shared" si="0"/>
        <v>15204808</v>
      </c>
    </row>
    <row r="12" spans="1:11" x14ac:dyDescent="0.25">
      <c r="A12" s="132"/>
      <c r="B12" s="135" t="s">
        <v>143</v>
      </c>
      <c r="C12" s="127"/>
      <c r="D12" s="136"/>
      <c r="E12" s="146">
        <f>SUM(E13:E16)</f>
        <v>990000</v>
      </c>
      <c r="F12" s="126">
        <f>SUM(F13:F16)</f>
        <v>11880000</v>
      </c>
      <c r="G12" s="126">
        <f t="shared" ref="G12:I12" si="1">SUM(G13:G16)</f>
        <v>0</v>
      </c>
      <c r="H12" s="126">
        <f t="shared" si="1"/>
        <v>0</v>
      </c>
      <c r="I12" s="126">
        <f t="shared" si="1"/>
        <v>11880000</v>
      </c>
    </row>
    <row r="13" spans="1:11" x14ac:dyDescent="0.25">
      <c r="A13" s="67"/>
      <c r="B13" s="124" t="s">
        <v>130</v>
      </c>
      <c r="C13" s="127" t="s">
        <v>129</v>
      </c>
      <c r="D13" s="138">
        <v>12</v>
      </c>
      <c r="E13" s="125">
        <v>275000</v>
      </c>
      <c r="F13" s="125">
        <f>D13*E13</f>
        <v>3300000</v>
      </c>
      <c r="G13" s="125"/>
      <c r="H13" s="125"/>
      <c r="I13" s="125">
        <f t="shared" ref="I13:I21" si="2">F13</f>
        <v>3300000</v>
      </c>
      <c r="K13" s="142"/>
    </row>
    <row r="14" spans="1:11" x14ac:dyDescent="0.25">
      <c r="A14" s="67"/>
      <c r="B14" s="124" t="s">
        <v>131</v>
      </c>
      <c r="C14" s="127" t="s">
        <v>129</v>
      </c>
      <c r="D14" s="138">
        <v>12</v>
      </c>
      <c r="E14" s="125">
        <v>330000</v>
      </c>
      <c r="F14" s="125">
        <f t="shared" ref="F14:F16" si="3">D14*E14</f>
        <v>3960000</v>
      </c>
      <c r="G14" s="125"/>
      <c r="H14" s="125"/>
      <c r="I14" s="125">
        <f t="shared" si="2"/>
        <v>3960000</v>
      </c>
      <c r="K14" s="142"/>
    </row>
    <row r="15" spans="1:11" x14ac:dyDescent="0.25">
      <c r="A15" s="67"/>
      <c r="B15" s="124" t="s">
        <v>136</v>
      </c>
      <c r="C15" s="127" t="s">
        <v>129</v>
      </c>
      <c r="D15" s="138">
        <v>12</v>
      </c>
      <c r="E15" s="125">
        <v>220000</v>
      </c>
      <c r="F15" s="125">
        <f t="shared" si="3"/>
        <v>2640000</v>
      </c>
      <c r="G15" s="125"/>
      <c r="H15" s="125"/>
      <c r="I15" s="125">
        <f t="shared" si="2"/>
        <v>2640000</v>
      </c>
      <c r="K15" s="142"/>
    </row>
    <row r="16" spans="1:11" x14ac:dyDescent="0.25">
      <c r="A16" s="67"/>
      <c r="B16" s="124" t="s">
        <v>132</v>
      </c>
      <c r="C16" s="127" t="s">
        <v>129</v>
      </c>
      <c r="D16" s="138">
        <v>12</v>
      </c>
      <c r="E16" s="125">
        <v>165000</v>
      </c>
      <c r="F16" s="125">
        <f t="shared" si="3"/>
        <v>1980000</v>
      </c>
      <c r="G16" s="125"/>
      <c r="H16" s="125"/>
      <c r="I16" s="125">
        <f t="shared" si="2"/>
        <v>1980000</v>
      </c>
      <c r="K16" s="142"/>
    </row>
    <row r="17" spans="1:12" x14ac:dyDescent="0.25">
      <c r="A17" s="123"/>
      <c r="B17" s="134" t="s">
        <v>133</v>
      </c>
      <c r="C17" s="131" t="s">
        <v>129</v>
      </c>
      <c r="D17" s="138">
        <v>12</v>
      </c>
      <c r="E17" s="126">
        <f>(E12-(E12*2%)-(E12*10%))*9.5%</f>
        <v>82764</v>
      </c>
      <c r="F17" s="126">
        <f>D17*E17</f>
        <v>993168</v>
      </c>
      <c r="G17" s="125"/>
      <c r="H17" s="125"/>
      <c r="I17" s="126">
        <f t="shared" si="2"/>
        <v>993168</v>
      </c>
      <c r="L17" s="143"/>
    </row>
    <row r="18" spans="1:12" x14ac:dyDescent="0.25">
      <c r="A18" s="123"/>
      <c r="B18" s="134" t="s">
        <v>137</v>
      </c>
      <c r="C18" s="131" t="s">
        <v>129</v>
      </c>
      <c r="D18" s="138">
        <v>12</v>
      </c>
      <c r="E18" s="126">
        <f>E12*3%</f>
        <v>29700</v>
      </c>
      <c r="F18" s="126">
        <f t="shared" ref="F18:F21" si="4">D18*E18</f>
        <v>356400</v>
      </c>
      <c r="G18" s="125"/>
      <c r="H18" s="125"/>
      <c r="I18" s="126">
        <f t="shared" si="2"/>
        <v>356400</v>
      </c>
    </row>
    <row r="19" spans="1:12" x14ac:dyDescent="0.25">
      <c r="A19" s="123"/>
      <c r="B19" s="134" t="s">
        <v>134</v>
      </c>
      <c r="C19" s="131" t="s">
        <v>129</v>
      </c>
      <c r="D19" s="138">
        <v>12</v>
      </c>
      <c r="E19" s="126">
        <v>8000</v>
      </c>
      <c r="F19" s="126">
        <f t="shared" si="4"/>
        <v>96000</v>
      </c>
      <c r="G19" s="125"/>
      <c r="H19" s="125"/>
      <c r="I19" s="126">
        <f t="shared" si="2"/>
        <v>96000</v>
      </c>
      <c r="K19" s="142"/>
    </row>
    <row r="20" spans="1:12" x14ac:dyDescent="0.25">
      <c r="A20" s="123"/>
      <c r="B20" s="134" t="s">
        <v>142</v>
      </c>
      <c r="C20" s="155" t="s">
        <v>129</v>
      </c>
      <c r="D20" s="156">
        <v>12</v>
      </c>
      <c r="E20" s="154">
        <v>17980</v>
      </c>
      <c r="F20" s="154">
        <f t="shared" si="4"/>
        <v>215760</v>
      </c>
      <c r="G20" s="154"/>
      <c r="H20" s="154"/>
      <c r="I20" s="154">
        <f t="shared" si="2"/>
        <v>215760</v>
      </c>
      <c r="K20" s="142"/>
    </row>
    <row r="21" spans="1:12" x14ac:dyDescent="0.25">
      <c r="A21" s="123"/>
      <c r="B21" s="129" t="s">
        <v>159</v>
      </c>
      <c r="C21" s="131" t="s">
        <v>129</v>
      </c>
      <c r="D21" s="138">
        <v>12</v>
      </c>
      <c r="E21" s="126">
        <v>129200</v>
      </c>
      <c r="F21" s="126">
        <f t="shared" si="4"/>
        <v>1550400</v>
      </c>
      <c r="G21" s="125"/>
      <c r="H21" s="125"/>
      <c r="I21" s="126">
        <f t="shared" si="2"/>
        <v>1550400</v>
      </c>
      <c r="K21" s="142"/>
    </row>
    <row r="22" spans="1:12" ht="47.25" x14ac:dyDescent="0.25">
      <c r="A22" s="123"/>
      <c r="B22" s="129" t="s">
        <v>149</v>
      </c>
      <c r="C22" s="131"/>
      <c r="D22" s="139"/>
      <c r="E22" s="126"/>
      <c r="F22" s="126">
        <f>F23</f>
        <v>49080</v>
      </c>
      <c r="G22" s="126">
        <f t="shared" ref="G22:I22" si="5">G23</f>
        <v>0</v>
      </c>
      <c r="H22" s="126">
        <f t="shared" si="5"/>
        <v>0</v>
      </c>
      <c r="I22" s="126">
        <f t="shared" si="5"/>
        <v>49080</v>
      </c>
      <c r="K22" s="142"/>
    </row>
    <row r="23" spans="1:12" x14ac:dyDescent="0.25">
      <c r="A23" s="123"/>
      <c r="B23" s="124" t="s">
        <v>135</v>
      </c>
      <c r="C23" s="127" t="s">
        <v>138</v>
      </c>
      <c r="D23" s="138">
        <v>12</v>
      </c>
      <c r="E23" s="125">
        <v>4090</v>
      </c>
      <c r="F23" s="125">
        <f>D23*E23</f>
        <v>49080</v>
      </c>
      <c r="G23" s="125"/>
      <c r="H23" s="125"/>
      <c r="I23" s="125">
        <f>F23</f>
        <v>49080</v>
      </c>
      <c r="K23" s="142"/>
    </row>
    <row r="24" spans="1:12" x14ac:dyDescent="0.25">
      <c r="A24" s="123"/>
      <c r="B24" s="129" t="s">
        <v>147</v>
      </c>
      <c r="C24" s="131"/>
      <c r="D24" s="139"/>
      <c r="E24" s="126"/>
      <c r="F24" s="126">
        <f>SUM(F25:F26)</f>
        <v>64000</v>
      </c>
      <c r="G24" s="125"/>
      <c r="H24" s="125"/>
      <c r="I24" s="126">
        <f>I25+I26</f>
        <v>64000</v>
      </c>
      <c r="K24" s="142"/>
    </row>
    <row r="25" spans="1:12" x14ac:dyDescent="0.25">
      <c r="A25" s="67"/>
      <c r="B25" s="124" t="s">
        <v>152</v>
      </c>
      <c r="C25" s="128" t="s">
        <v>153</v>
      </c>
      <c r="D25" s="138">
        <v>12</v>
      </c>
      <c r="E25" s="125">
        <v>4000</v>
      </c>
      <c r="F25" s="125">
        <f>D25*E25</f>
        <v>48000</v>
      </c>
      <c r="G25" s="125"/>
      <c r="H25" s="125"/>
      <c r="I25" s="125">
        <f>F25</f>
        <v>48000</v>
      </c>
    </row>
    <row r="26" spans="1:12" x14ac:dyDescent="0.25">
      <c r="A26" s="67"/>
      <c r="B26" s="124" t="s">
        <v>173</v>
      </c>
      <c r="C26" s="128" t="s">
        <v>153</v>
      </c>
      <c r="D26" s="138">
        <v>4</v>
      </c>
      <c r="E26" s="125">
        <v>4000</v>
      </c>
      <c r="F26" s="125">
        <f>D26*E26</f>
        <v>16000</v>
      </c>
      <c r="G26" s="125"/>
      <c r="H26" s="125"/>
      <c r="I26" s="125">
        <f>F26</f>
        <v>16000</v>
      </c>
    </row>
    <row r="27" spans="1:12" x14ac:dyDescent="0.25">
      <c r="A27" s="131">
        <v>2</v>
      </c>
      <c r="B27" s="129" t="s">
        <v>150</v>
      </c>
      <c r="C27" s="128"/>
      <c r="D27" s="138"/>
      <c r="E27" s="125"/>
      <c r="F27" s="126">
        <f>F29+F30</f>
        <v>337484</v>
      </c>
      <c r="G27" s="126">
        <f t="shared" ref="G27:I27" si="6">G29+G30</f>
        <v>0</v>
      </c>
      <c r="H27" s="126">
        <f t="shared" si="6"/>
        <v>0</v>
      </c>
      <c r="I27" s="126">
        <f t="shared" si="6"/>
        <v>337484</v>
      </c>
    </row>
    <row r="28" spans="1:12" hidden="1" x14ac:dyDescent="0.25">
      <c r="A28" s="67"/>
      <c r="B28" s="124"/>
      <c r="C28" s="128"/>
      <c r="D28" s="138"/>
      <c r="E28" s="125"/>
      <c r="F28" s="125">
        <f t="shared" ref="F28:F30" si="7">D28*E28</f>
        <v>0</v>
      </c>
      <c r="G28" s="125"/>
      <c r="H28" s="125"/>
      <c r="I28" s="125">
        <f>F28</f>
        <v>0</v>
      </c>
    </row>
    <row r="29" spans="1:12" x14ac:dyDescent="0.25">
      <c r="A29" s="67"/>
      <c r="B29" s="124" t="s">
        <v>160</v>
      </c>
      <c r="C29" s="128" t="s">
        <v>161</v>
      </c>
      <c r="D29" s="138">
        <v>1</v>
      </c>
      <c r="E29" s="125">
        <v>287484</v>
      </c>
      <c r="F29" s="125">
        <f t="shared" si="7"/>
        <v>287484</v>
      </c>
      <c r="G29" s="125"/>
      <c r="H29" s="125"/>
      <c r="I29" s="125">
        <f>F29</f>
        <v>287484</v>
      </c>
    </row>
    <row r="30" spans="1:12" x14ac:dyDescent="0.25">
      <c r="A30" s="67"/>
      <c r="B30" s="124" t="s">
        <v>166</v>
      </c>
      <c r="C30" s="128" t="s">
        <v>161</v>
      </c>
      <c r="D30" s="138">
        <v>2</v>
      </c>
      <c r="E30" s="125">
        <v>25000</v>
      </c>
      <c r="F30" s="125">
        <f t="shared" si="7"/>
        <v>50000</v>
      </c>
      <c r="G30" s="125"/>
      <c r="H30" s="125"/>
      <c r="I30" s="125">
        <f>F30</f>
        <v>50000</v>
      </c>
    </row>
    <row r="31" spans="1:12" x14ac:dyDescent="0.25">
      <c r="A31" s="131">
        <v>3</v>
      </c>
      <c r="B31" s="129" t="s">
        <v>17</v>
      </c>
      <c r="C31" s="128"/>
      <c r="D31" s="138"/>
      <c r="E31" s="125"/>
      <c r="F31" s="126">
        <f>F32</f>
        <v>26521708</v>
      </c>
      <c r="G31" s="126">
        <f t="shared" ref="G31:I31" si="8">G32</f>
        <v>0</v>
      </c>
      <c r="H31" s="126">
        <f t="shared" si="8"/>
        <v>0</v>
      </c>
      <c r="I31" s="126">
        <f t="shared" si="8"/>
        <v>26521708</v>
      </c>
      <c r="K31" s="142"/>
    </row>
    <row r="32" spans="1:12" ht="47.25" x14ac:dyDescent="0.25">
      <c r="A32" s="73"/>
      <c r="B32" s="129" t="s">
        <v>145</v>
      </c>
      <c r="C32" s="128"/>
      <c r="D32" s="138"/>
      <c r="E32" s="125"/>
      <c r="F32" s="126">
        <f>F33</f>
        <v>26521708</v>
      </c>
      <c r="G32" s="126"/>
      <c r="H32" s="126"/>
      <c r="I32" s="126">
        <f>I33</f>
        <v>26521708</v>
      </c>
      <c r="K32" s="142"/>
    </row>
    <row r="33" spans="1:11" ht="31.5" x14ac:dyDescent="0.25">
      <c r="A33" s="67"/>
      <c r="B33" s="129" t="s">
        <v>163</v>
      </c>
      <c r="C33" s="128"/>
      <c r="D33" s="138"/>
      <c r="E33" s="126"/>
      <c r="F33" s="126">
        <f>F34+F43</f>
        <v>26521708</v>
      </c>
      <c r="G33" s="126">
        <f t="shared" ref="G33:H33" si="9">G34+G43</f>
        <v>0</v>
      </c>
      <c r="H33" s="126">
        <f t="shared" si="9"/>
        <v>0</v>
      </c>
      <c r="I33" s="126">
        <f>F33</f>
        <v>26521708</v>
      </c>
      <c r="K33" s="142"/>
    </row>
    <row r="34" spans="1:11" x14ac:dyDescent="0.25">
      <c r="A34" s="67"/>
      <c r="B34" s="129" t="s">
        <v>141</v>
      </c>
      <c r="C34" s="128"/>
      <c r="D34" s="138"/>
      <c r="E34" s="126"/>
      <c r="F34" s="126">
        <f>SUM(F35:F42)</f>
        <v>13980000</v>
      </c>
      <c r="G34" s="126">
        <f t="shared" ref="G34:H34" si="10">SUM(G35:G41)</f>
        <v>0</v>
      </c>
      <c r="H34" s="126">
        <f t="shared" si="10"/>
        <v>0</v>
      </c>
      <c r="I34" s="126">
        <f>SUM(I35:I42)</f>
        <v>13980000</v>
      </c>
      <c r="K34" s="142"/>
    </row>
    <row r="35" spans="1:11" ht="31.5" x14ac:dyDescent="0.25">
      <c r="A35" s="67"/>
      <c r="B35" s="124" t="s">
        <v>169</v>
      </c>
      <c r="C35" s="128" t="s">
        <v>138</v>
      </c>
      <c r="D35" s="138">
        <v>12</v>
      </c>
      <c r="E35" s="125">
        <v>150000</v>
      </c>
      <c r="F35" s="125">
        <f>D35*E35</f>
        <v>1800000</v>
      </c>
      <c r="G35" s="125"/>
      <c r="H35" s="125"/>
      <c r="I35" s="125">
        <f>F35</f>
        <v>1800000</v>
      </c>
      <c r="K35" s="142"/>
    </row>
    <row r="36" spans="1:11" x14ac:dyDescent="0.25">
      <c r="A36" s="67"/>
      <c r="B36" s="124" t="s">
        <v>139</v>
      </c>
      <c r="C36" s="128" t="s">
        <v>138</v>
      </c>
      <c r="D36" s="138">
        <v>12</v>
      </c>
      <c r="E36" s="125">
        <v>210000</v>
      </c>
      <c r="F36" s="125">
        <f t="shared" ref="F36:F41" si="11">D36*E36</f>
        <v>2520000</v>
      </c>
      <c r="G36" s="125"/>
      <c r="H36" s="125"/>
      <c r="I36" s="125">
        <f t="shared" ref="I36:I39" si="12">F36</f>
        <v>2520000</v>
      </c>
      <c r="K36" s="142"/>
    </row>
    <row r="37" spans="1:11" x14ac:dyDescent="0.25">
      <c r="A37" s="67"/>
      <c r="B37" s="124" t="s">
        <v>139</v>
      </c>
      <c r="C37" s="128" t="s">
        <v>138</v>
      </c>
      <c r="D37" s="138">
        <v>12</v>
      </c>
      <c r="E37" s="125">
        <v>210000</v>
      </c>
      <c r="F37" s="125">
        <f t="shared" si="11"/>
        <v>2520000</v>
      </c>
      <c r="G37" s="125"/>
      <c r="H37" s="125"/>
      <c r="I37" s="125">
        <f>F37</f>
        <v>2520000</v>
      </c>
      <c r="K37" s="142"/>
    </row>
    <row r="38" spans="1:11" x14ac:dyDescent="0.25">
      <c r="A38" s="67"/>
      <c r="B38" s="124" t="s">
        <v>154</v>
      </c>
      <c r="C38" s="128" t="s">
        <v>138</v>
      </c>
      <c r="D38" s="138">
        <v>12</v>
      </c>
      <c r="E38" s="125">
        <v>180000</v>
      </c>
      <c r="F38" s="125">
        <f t="shared" si="11"/>
        <v>2160000</v>
      </c>
      <c r="G38" s="125"/>
      <c r="H38" s="125"/>
      <c r="I38" s="125">
        <f>F38</f>
        <v>2160000</v>
      </c>
      <c r="K38" s="142"/>
    </row>
    <row r="39" spans="1:11" x14ac:dyDescent="0.25">
      <c r="A39" s="67"/>
      <c r="B39" s="124" t="s">
        <v>140</v>
      </c>
      <c r="C39" s="128" t="s">
        <v>138</v>
      </c>
      <c r="D39" s="138">
        <v>12</v>
      </c>
      <c r="E39" s="125">
        <v>200000</v>
      </c>
      <c r="F39" s="125">
        <f t="shared" si="11"/>
        <v>2400000</v>
      </c>
      <c r="G39" s="125"/>
      <c r="H39" s="125"/>
      <c r="I39" s="125">
        <f t="shared" si="12"/>
        <v>2400000</v>
      </c>
      <c r="K39" s="142"/>
    </row>
    <row r="40" spans="1:11" x14ac:dyDescent="0.25">
      <c r="A40" s="67"/>
      <c r="B40" s="124" t="s">
        <v>151</v>
      </c>
      <c r="C40" s="128" t="s">
        <v>138</v>
      </c>
      <c r="D40" s="138">
        <v>12</v>
      </c>
      <c r="E40" s="125">
        <v>95000</v>
      </c>
      <c r="F40" s="125">
        <f t="shared" si="11"/>
        <v>1140000</v>
      </c>
      <c r="G40" s="125"/>
      <c r="H40" s="125"/>
      <c r="I40" s="125">
        <f>F40</f>
        <v>1140000</v>
      </c>
      <c r="K40" s="142" t="s">
        <v>170</v>
      </c>
    </row>
    <row r="41" spans="1:11" x14ac:dyDescent="0.25">
      <c r="A41" s="67"/>
      <c r="B41" s="124" t="s">
        <v>158</v>
      </c>
      <c r="C41" s="128" t="s">
        <v>138</v>
      </c>
      <c r="D41" s="138">
        <v>12</v>
      </c>
      <c r="E41" s="125">
        <v>120000</v>
      </c>
      <c r="F41" s="125">
        <f t="shared" si="11"/>
        <v>1440000</v>
      </c>
      <c r="G41" s="125"/>
      <c r="H41" s="125"/>
      <c r="I41" s="125">
        <f>F41</f>
        <v>1440000</v>
      </c>
      <c r="K41" s="142"/>
    </row>
    <row r="42" spans="1:11" x14ac:dyDescent="0.25">
      <c r="A42" s="67"/>
      <c r="B42" s="124"/>
      <c r="C42" s="128"/>
      <c r="D42" s="138"/>
      <c r="E42" s="125"/>
      <c r="F42" s="125"/>
      <c r="G42" s="125"/>
      <c r="H42" s="125"/>
      <c r="I42" s="125">
        <f>F42</f>
        <v>0</v>
      </c>
      <c r="K42" s="142"/>
    </row>
    <row r="43" spans="1:11" x14ac:dyDescent="0.25">
      <c r="A43" s="67"/>
      <c r="B43" s="129" t="s">
        <v>146</v>
      </c>
      <c r="C43" s="128"/>
      <c r="D43" s="138"/>
      <c r="E43" s="125"/>
      <c r="F43" s="126">
        <f>SUM(F44:F52)</f>
        <v>12541708</v>
      </c>
      <c r="G43" s="126">
        <f t="shared" ref="G43:H43" si="13">SUM(G44:G50)</f>
        <v>0</v>
      </c>
      <c r="H43" s="126">
        <f t="shared" si="13"/>
        <v>0</v>
      </c>
      <c r="I43" s="126">
        <f>SUM(I44:I52)</f>
        <v>12541708</v>
      </c>
      <c r="K43" s="142"/>
    </row>
    <row r="44" spans="1:11" ht="72.75" customHeight="1" x14ac:dyDescent="0.25">
      <c r="A44" s="67"/>
      <c r="B44" s="124" t="s">
        <v>174</v>
      </c>
      <c r="C44" s="128" t="s">
        <v>138</v>
      </c>
      <c r="D44" s="138">
        <v>18</v>
      </c>
      <c r="E44" s="125">
        <v>90000</v>
      </c>
      <c r="F44" s="125">
        <f>D44*E44</f>
        <v>1620000</v>
      </c>
      <c r="G44" s="125"/>
      <c r="H44" s="125"/>
      <c r="I44" s="125">
        <f>F44</f>
        <v>1620000</v>
      </c>
      <c r="K44" s="142"/>
    </row>
    <row r="45" spans="1:11" ht="47.25" x14ac:dyDescent="0.25">
      <c r="A45" s="67"/>
      <c r="B45" s="124" t="s">
        <v>176</v>
      </c>
      <c r="C45" s="128" t="s">
        <v>138</v>
      </c>
      <c r="D45" s="138">
        <v>32</v>
      </c>
      <c r="E45" s="125">
        <v>50000</v>
      </c>
      <c r="F45" s="125">
        <f t="shared" ref="F45:F49" si="14">D45*E45</f>
        <v>1600000</v>
      </c>
      <c r="G45" s="125"/>
      <c r="H45" s="125"/>
      <c r="I45" s="125">
        <f>F45</f>
        <v>1600000</v>
      </c>
    </row>
    <row r="46" spans="1:11" ht="47.25" x14ac:dyDescent="0.25">
      <c r="A46" s="67"/>
      <c r="B46" s="124" t="s">
        <v>175</v>
      </c>
      <c r="C46" s="128" t="s">
        <v>138</v>
      </c>
      <c r="D46" s="138">
        <v>94</v>
      </c>
      <c r="E46" s="125">
        <v>45000</v>
      </c>
      <c r="F46" s="125">
        <f t="shared" si="14"/>
        <v>4230000</v>
      </c>
      <c r="G46" s="125"/>
      <c r="H46" s="125"/>
      <c r="I46" s="125">
        <f>F46</f>
        <v>4230000</v>
      </c>
    </row>
    <row r="47" spans="1:11" ht="47.25" x14ac:dyDescent="0.25">
      <c r="A47" s="67"/>
      <c r="B47" s="124" t="s">
        <v>177</v>
      </c>
      <c r="C47" s="128" t="s">
        <v>138</v>
      </c>
      <c r="D47" s="138">
        <v>32</v>
      </c>
      <c r="E47" s="125">
        <v>60000</v>
      </c>
      <c r="F47" s="125">
        <f t="shared" si="14"/>
        <v>1920000</v>
      </c>
      <c r="G47" s="125"/>
      <c r="H47" s="125"/>
      <c r="I47" s="125">
        <f>F47</f>
        <v>1920000</v>
      </c>
    </row>
    <row r="48" spans="1:11" x14ac:dyDescent="0.25">
      <c r="A48" s="67"/>
      <c r="B48" s="147" t="s">
        <v>155</v>
      </c>
      <c r="C48" s="128" t="s">
        <v>138</v>
      </c>
      <c r="D48" s="138">
        <v>1</v>
      </c>
      <c r="E48" s="125">
        <v>58320</v>
      </c>
      <c r="F48" s="125">
        <f t="shared" si="14"/>
        <v>58320</v>
      </c>
      <c r="G48" s="125"/>
      <c r="H48" s="125"/>
      <c r="I48" s="125">
        <f>F48</f>
        <v>58320</v>
      </c>
    </row>
    <row r="49" spans="1:10" x14ac:dyDescent="0.25">
      <c r="A49" s="67"/>
      <c r="B49" s="147" t="s">
        <v>156</v>
      </c>
      <c r="C49" s="128" t="s">
        <v>138</v>
      </c>
      <c r="D49" s="138">
        <v>1</v>
      </c>
      <c r="E49" s="125">
        <v>3388</v>
      </c>
      <c r="F49" s="125">
        <f t="shared" si="14"/>
        <v>3388</v>
      </c>
      <c r="G49" s="126"/>
      <c r="H49" s="126"/>
      <c r="I49" s="125">
        <f t="shared" ref="I49:I51" si="15">F49</f>
        <v>3388</v>
      </c>
    </row>
    <row r="50" spans="1:10" x14ac:dyDescent="0.25">
      <c r="A50" s="67"/>
      <c r="B50" s="124" t="s">
        <v>157</v>
      </c>
      <c r="C50" s="128" t="s">
        <v>138</v>
      </c>
      <c r="D50" s="138">
        <v>10</v>
      </c>
      <c r="E50" s="125">
        <v>140000</v>
      </c>
      <c r="F50" s="125">
        <f>D50*E50</f>
        <v>1400000</v>
      </c>
      <c r="G50" s="126"/>
      <c r="H50" s="126"/>
      <c r="I50" s="125">
        <f t="shared" si="15"/>
        <v>1400000</v>
      </c>
    </row>
    <row r="51" spans="1:10" x14ac:dyDescent="0.25">
      <c r="A51" s="67"/>
      <c r="B51" s="124" t="s">
        <v>168</v>
      </c>
      <c r="C51" s="128" t="s">
        <v>138</v>
      </c>
      <c r="D51" s="138">
        <v>9</v>
      </c>
      <c r="E51" s="125">
        <v>180000</v>
      </c>
      <c r="F51" s="125">
        <f>D51*E51</f>
        <v>1620000</v>
      </c>
      <c r="G51" s="126"/>
      <c r="H51" s="126"/>
      <c r="I51" s="125">
        <f t="shared" si="15"/>
        <v>1620000</v>
      </c>
    </row>
    <row r="52" spans="1:10" x14ac:dyDescent="0.25">
      <c r="A52" s="67"/>
      <c r="B52" s="150" t="s">
        <v>171</v>
      </c>
      <c r="C52" s="151" t="s">
        <v>138</v>
      </c>
      <c r="D52" s="152">
        <v>1</v>
      </c>
      <c r="E52" s="153">
        <v>90000</v>
      </c>
      <c r="F52" s="153">
        <f>D52*E52</f>
        <v>90000</v>
      </c>
      <c r="G52" s="154"/>
      <c r="H52" s="154"/>
      <c r="I52" s="153">
        <v>90000</v>
      </c>
      <c r="J52" s="144"/>
    </row>
    <row r="53" spans="1:10" x14ac:dyDescent="0.25">
      <c r="A53" s="73"/>
      <c r="B53" s="129" t="s">
        <v>7</v>
      </c>
      <c r="C53" s="133"/>
      <c r="D53" s="137"/>
      <c r="E53" s="125" t="s">
        <v>167</v>
      </c>
      <c r="F53" s="126">
        <f>F11+F31+F27</f>
        <v>42064000</v>
      </c>
      <c r="G53" s="126">
        <f>G11+G31+G27</f>
        <v>0</v>
      </c>
      <c r="H53" s="126">
        <f>H11+H31+H27</f>
        <v>0</v>
      </c>
      <c r="I53" s="126">
        <f>I11+I27+I31</f>
        <v>42064000</v>
      </c>
      <c r="J53" s="143"/>
    </row>
    <row r="54" spans="1:10" x14ac:dyDescent="0.25">
      <c r="A54" s="159"/>
      <c r="B54" s="159"/>
      <c r="C54" s="159"/>
      <c r="D54" s="159"/>
      <c r="E54" s="159"/>
      <c r="F54" s="159"/>
      <c r="G54" s="159"/>
      <c r="H54" s="159"/>
      <c r="I54" s="159"/>
    </row>
    <row r="55" spans="1:10" x14ac:dyDescent="0.25">
      <c r="A55" s="157"/>
      <c r="B55" s="160" t="s">
        <v>178</v>
      </c>
      <c r="C55" s="157"/>
      <c r="D55" s="157"/>
      <c r="E55" s="157"/>
      <c r="F55" s="157"/>
      <c r="G55" s="157"/>
      <c r="H55" s="157"/>
      <c r="I55" s="157"/>
    </row>
    <row r="56" spans="1:10" x14ac:dyDescent="0.25">
      <c r="A56" s="157"/>
      <c r="B56" s="160" t="s">
        <v>164</v>
      </c>
      <c r="C56"/>
      <c r="D56"/>
      <c r="E56"/>
      <c r="F56"/>
      <c r="G56"/>
      <c r="H56"/>
      <c r="I56"/>
    </row>
    <row r="57" spans="1:10" x14ac:dyDescent="0.25">
      <c r="A57" s="158"/>
      <c r="B57" s="161"/>
      <c r="C57" s="158"/>
      <c r="D57" s="158"/>
      <c r="E57" s="158"/>
      <c r="F57" s="158"/>
      <c r="G57" s="158"/>
      <c r="H57" s="158"/>
      <c r="I57" s="158"/>
    </row>
    <row r="58" spans="1:10" x14ac:dyDescent="0.25">
      <c r="A58" s="158"/>
      <c r="B58" s="161" t="s">
        <v>182</v>
      </c>
      <c r="C58" t="s">
        <v>170</v>
      </c>
      <c r="D58"/>
      <c r="E58"/>
      <c r="F58"/>
      <c r="G58"/>
      <c r="H58"/>
      <c r="I58"/>
    </row>
    <row r="59" spans="1:10" x14ac:dyDescent="0.25">
      <c r="A59" s="157"/>
      <c r="B59" s="161" t="s">
        <v>179</v>
      </c>
      <c r="C59" s="157"/>
      <c r="D59" s="157"/>
      <c r="E59" s="157"/>
      <c r="F59" s="157"/>
      <c r="G59" s="157"/>
      <c r="H59" s="157"/>
      <c r="I59" s="157"/>
    </row>
    <row r="60" spans="1:10" x14ac:dyDescent="0.25">
      <c r="A60"/>
      <c r="B60" s="160" t="s">
        <v>180</v>
      </c>
      <c r="C60"/>
      <c r="D60"/>
      <c r="E60"/>
      <c r="F60"/>
      <c r="G60"/>
      <c r="H60"/>
      <c r="I60"/>
    </row>
    <row r="61" spans="1:10" x14ac:dyDescent="0.25">
      <c r="A61"/>
      <c r="B61" s="160" t="s">
        <v>165</v>
      </c>
      <c r="C61"/>
      <c r="D61"/>
      <c r="E61"/>
      <c r="F61"/>
      <c r="G61"/>
      <c r="H61"/>
      <c r="I61"/>
    </row>
    <row r="62" spans="1:10" x14ac:dyDescent="0.25">
      <c r="A62"/>
      <c r="B62" s="160" t="s">
        <v>181</v>
      </c>
      <c r="C62"/>
      <c r="D62"/>
      <c r="E62"/>
      <c r="F62"/>
      <c r="G62"/>
      <c r="H62"/>
      <c r="I62"/>
    </row>
    <row r="63" spans="1:10" x14ac:dyDescent="0.25">
      <c r="A63"/>
      <c r="B63" s="161"/>
      <c r="C63"/>
      <c r="D63"/>
      <c r="E63"/>
      <c r="F63"/>
      <c r="G63"/>
      <c r="H63"/>
      <c r="I63"/>
    </row>
    <row r="64" spans="1:10" x14ac:dyDescent="0.25">
      <c r="A64"/>
      <c r="B64" s="161" t="s">
        <v>183</v>
      </c>
      <c r="C64"/>
      <c r="D64"/>
      <c r="E64"/>
      <c r="F64"/>
      <c r="G64"/>
      <c r="H64"/>
      <c r="I64"/>
    </row>
    <row r="65" spans="1:9" x14ac:dyDescent="0.25">
      <c r="A65"/>
      <c r="B65" s="161"/>
      <c r="C65"/>
      <c r="D65"/>
      <c r="E65"/>
      <c r="F65"/>
      <c r="G65"/>
      <c r="H65"/>
      <c r="I65"/>
    </row>
    <row r="66" spans="1:9" x14ac:dyDescent="0.25">
      <c r="A66"/>
      <c r="B66" s="161" t="s">
        <v>184</v>
      </c>
      <c r="C66"/>
      <c r="D66"/>
      <c r="E66"/>
      <c r="F66"/>
      <c r="G66"/>
      <c r="H66"/>
      <c r="I66"/>
    </row>
    <row r="67" spans="1:9" x14ac:dyDescent="0.25">
      <c r="A67"/>
      <c r="B67" s="161"/>
      <c r="C67"/>
      <c r="D67"/>
      <c r="E67"/>
      <c r="F67"/>
      <c r="G67"/>
      <c r="H67"/>
      <c r="I67"/>
    </row>
    <row r="68" spans="1:9" x14ac:dyDescent="0.25">
      <c r="A68"/>
      <c r="B68" s="161" t="s">
        <v>185</v>
      </c>
      <c r="C68"/>
      <c r="D68"/>
      <c r="E68"/>
      <c r="F68"/>
      <c r="G68"/>
      <c r="H68"/>
      <c r="I68"/>
    </row>
    <row r="69" spans="1:9" x14ac:dyDescent="0.25">
      <c r="A69"/>
      <c r="B69" s="162"/>
      <c r="C69"/>
      <c r="D69"/>
      <c r="E69"/>
      <c r="F69"/>
      <c r="G69"/>
      <c r="H69"/>
      <c r="I69"/>
    </row>
    <row r="70" spans="1:9" x14ac:dyDescent="0.25">
      <c r="A70"/>
      <c r="B70" s="161" t="s">
        <v>186</v>
      </c>
      <c r="C70"/>
      <c r="D70"/>
      <c r="E70"/>
      <c r="F70"/>
      <c r="G70"/>
      <c r="H70"/>
      <c r="I70"/>
    </row>
    <row r="71" spans="1:9" x14ac:dyDescent="0.25">
      <c r="A71"/>
      <c r="B71" s="16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 s="149"/>
      <c r="B74"/>
      <c r="C74"/>
      <c r="D74"/>
      <c r="E74"/>
      <c r="F74"/>
      <c r="G74"/>
      <c r="H74"/>
      <c r="I74"/>
    </row>
  </sheetData>
  <mergeCells count="12">
    <mergeCell ref="G1:I1"/>
    <mergeCell ref="A3:I3"/>
    <mergeCell ref="A5:I5"/>
    <mergeCell ref="A6:I6"/>
    <mergeCell ref="A7:I7"/>
    <mergeCell ref="F9:F10"/>
    <mergeCell ref="G9:I9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4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Лист2</vt:lpstr>
      <vt:lpstr>2022</vt:lpstr>
      <vt:lpstr>Лист1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</dc:creator>
  <cp:lastModifiedBy>Пользователь Windows</cp:lastModifiedBy>
  <cp:lastPrinted>2022-01-26T03:56:26Z</cp:lastPrinted>
  <dcterms:created xsi:type="dcterms:W3CDTF">2017-01-31T11:50:11Z</dcterms:created>
  <dcterms:modified xsi:type="dcterms:W3CDTF">2023-02-07T12:29:33Z</dcterms:modified>
</cp:coreProperties>
</file>