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талки\Поколение Независимости\"/>
    </mc:Choice>
  </mc:AlternateContent>
  <xr:revisionPtr revIDLastSave="0" documentId="13_ncr:1_{7EBC5D20-4462-4CD2-8971-1B21A161A6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Лист1!$A$1:$I$90</definedName>
  </definedNames>
  <calcPr calcId="181029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F26" i="1"/>
  <c r="I27" i="1"/>
  <c r="I64" i="1"/>
  <c r="F64" i="1"/>
  <c r="I63" i="1"/>
  <c r="F63" i="1"/>
  <c r="I66" i="1"/>
  <c r="I67" i="1"/>
  <c r="I68" i="1"/>
  <c r="I65" i="1"/>
  <c r="F68" i="1"/>
  <c r="F67" i="1"/>
  <c r="F66" i="1"/>
  <c r="F65" i="1"/>
  <c r="I62" i="1"/>
  <c r="I61" i="1"/>
  <c r="I60" i="1"/>
  <c r="I58" i="1"/>
  <c r="I57" i="1"/>
  <c r="I56" i="1"/>
  <c r="I54" i="1"/>
  <c r="I53" i="1"/>
  <c r="I52" i="1"/>
  <c r="I50" i="1"/>
  <c r="I49" i="1"/>
  <c r="I48" i="1"/>
  <c r="I46" i="1"/>
  <c r="I45" i="1"/>
  <c r="I44" i="1"/>
  <c r="I42" i="1"/>
  <c r="I41" i="1"/>
  <c r="I40" i="1"/>
  <c r="I38" i="1"/>
  <c r="I37" i="1"/>
  <c r="I36" i="1"/>
  <c r="I33" i="1"/>
  <c r="I34" i="1"/>
  <c r="I32" i="1"/>
  <c r="I31" i="1"/>
  <c r="F31" i="1"/>
  <c r="F34" i="1"/>
  <c r="F33" i="1"/>
  <c r="F32" i="1"/>
  <c r="F27" i="1"/>
  <c r="I28" i="1"/>
  <c r="F28" i="1"/>
  <c r="I29" i="1"/>
  <c r="F29" i="1"/>
  <c r="I25" i="1"/>
  <c r="I24" i="1"/>
  <c r="F23" i="1"/>
  <c r="I23" i="1"/>
  <c r="F25" i="1"/>
  <c r="F24" i="1"/>
  <c r="I21" i="1"/>
  <c r="F21" i="1"/>
  <c r="I10" i="1"/>
  <c r="F10" i="1"/>
  <c r="I22" i="1"/>
  <c r="F22" i="1"/>
  <c r="I18" i="1"/>
  <c r="I19" i="1"/>
  <c r="I20" i="1"/>
  <c r="F20" i="1"/>
  <c r="F19" i="1"/>
  <c r="F18" i="1"/>
  <c r="I13" i="1"/>
  <c r="I14" i="1"/>
  <c r="I15" i="1"/>
  <c r="I16" i="1"/>
  <c r="I17" i="1"/>
  <c r="I12" i="1"/>
  <c r="F17" i="1"/>
  <c r="F16" i="1"/>
  <c r="F15" i="1"/>
  <c r="F14" i="1"/>
  <c r="F13" i="1"/>
  <c r="F12" i="1"/>
  <c r="I11" i="1"/>
  <c r="E18" i="1"/>
  <c r="E19" i="1"/>
  <c r="E32" i="1"/>
  <c r="E36" i="1"/>
  <c r="F36" i="1"/>
  <c r="F37" i="1"/>
  <c r="F38" i="1"/>
  <c r="F35" i="1"/>
  <c r="E40" i="1"/>
  <c r="F40" i="1"/>
  <c r="F41" i="1"/>
  <c r="F42" i="1"/>
  <c r="F39" i="1"/>
  <c r="E44" i="1"/>
  <c r="F44" i="1"/>
  <c r="F45" i="1"/>
  <c r="F46" i="1"/>
  <c r="F43" i="1"/>
  <c r="E48" i="1"/>
  <c r="F48" i="1"/>
  <c r="F49" i="1"/>
  <c r="F50" i="1"/>
  <c r="F47" i="1"/>
  <c r="E52" i="1"/>
  <c r="F52" i="1"/>
  <c r="F53" i="1"/>
  <c r="F54" i="1"/>
  <c r="F51" i="1"/>
  <c r="E56" i="1"/>
  <c r="F56" i="1"/>
  <c r="F57" i="1"/>
  <c r="F58" i="1"/>
  <c r="F55" i="1"/>
  <c r="E60" i="1"/>
  <c r="F60" i="1"/>
  <c r="F61" i="1"/>
  <c r="F62" i="1"/>
  <c r="F59" i="1"/>
  <c r="F30" i="1"/>
  <c r="I69" i="1"/>
  <c r="I35" i="1"/>
  <c r="I43" i="1"/>
  <c r="I47" i="1"/>
  <c r="I51" i="1"/>
  <c r="I55" i="1"/>
  <c r="I59" i="1"/>
  <c r="I30" i="1"/>
  <c r="F11" i="1"/>
  <c r="I26" i="1"/>
  <c r="F69" i="1"/>
</calcChain>
</file>

<file path=xl/sharedStrings.xml><?xml version="1.0" encoding="utf-8"?>
<sst xmlns="http://schemas.openxmlformats.org/spreadsheetml/2006/main" count="126" uniqueCount="70">
  <si>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</si>
  <si>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</si>
  <si>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</si>
  <si>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</si>
  <si>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</si>
  <si>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</si>
  <si>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</si>
  <si>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</si>
  <si>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</si>
  <si>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</si>
  <si>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</si>
  <si>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</si>
  <si>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</si>
  <si>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</si>
  <si>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t>Грантополучатель:</t>
  </si>
  <si>
    <t>Грантодатель: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</si>
  <si>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</si>
  <si>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</si>
  <si>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</si>
  <si>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</si>
  <si>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</si>
  <si>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</si>
  <si>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</si>
  <si>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Руководитель проекта</t>
  </si>
  <si>
    <t>месяц</t>
  </si>
  <si>
    <t>Координатор проекта</t>
  </si>
  <si>
    <t>Менеджер проекта</t>
  </si>
  <si>
    <t>SMM - менеджер</t>
  </si>
  <si>
    <t>Бухгалтер</t>
  </si>
  <si>
    <t>Ноутбук</t>
  </si>
  <si>
    <t>штук</t>
  </si>
  <si>
    <t>Наушники</t>
  </si>
  <si>
    <t>услуга</t>
  </si>
  <si>
    <t>Командировочные расходы, в том числе:</t>
  </si>
  <si>
    <t>человек/дней</t>
  </si>
  <si>
    <t>билет</t>
  </si>
  <si>
    <t>Мероприятие 1. Изготовление и ротация не менее 30 специальных роликов, сюжетов, репортажей о молодых казахстанцах, добившихся успехов за годы Независимости Республики Казахстан, на популярных интернет-ресурсах и в социальных сетях</t>
  </si>
  <si>
    <t>Командировка в Семей, в том числе:</t>
  </si>
  <si>
    <t>Командировка в Тараз, в том числе:</t>
  </si>
  <si>
    <t>Командировка в Атырау, в том числе:</t>
  </si>
  <si>
    <t>Командировка в Павлодар, в том числе:</t>
  </si>
  <si>
    <t>Проживание (1 командировка*1 человек*2 дня)</t>
  </si>
  <si>
    <t>Суточные (1 командировка*1 человек*3 дня)</t>
  </si>
  <si>
    <t>в г. Алматы, в том числе:</t>
  </si>
  <si>
    <t>в г. Шымкент, в том числе:</t>
  </si>
  <si>
    <t>в г. Караганда, в том числе:</t>
  </si>
  <si>
    <t xml:space="preserve"> в г. Актау, в том числе:</t>
  </si>
  <si>
    <t xml:space="preserve">МФУ </t>
  </si>
  <si>
    <t>Мероприятие 2.  Популяризация мероприятий, успешных представителей «self-made» молодежи</t>
  </si>
  <si>
    <t>Суточные (1 командировка *1 человек*4 дня)</t>
  </si>
  <si>
    <t>Суточные (1 командировка*1 человек*4 дня)</t>
  </si>
  <si>
    <t>Проживание (1 командировка*1 человек*3 дня)</t>
  </si>
  <si>
    <t>Проезд (1 командировка*1 человек*2 билета)</t>
  </si>
  <si>
    <t xml:space="preserve">Услуга таргетированной рекламы </t>
  </si>
  <si>
    <t>С приложением № 2 ознакомлен и согласен:</t>
  </si>
  <si>
    <t>Председатель ______________________ Рустемова А.А.</t>
  </si>
  <si>
    <t>"СОГЛАСОВАНО"</t>
  </si>
  <si>
    <t>НАО "Центр поддержки гражданских инициатив"</t>
  </si>
  <si>
    <t>Председатель Правления _____________________ /Диас Л.</t>
  </si>
  <si>
    <t>Заместитель Председателя Правления ________________________ / Абенова Б.М.</t>
  </si>
  <si>
    <t>Директор Проектного офиса по государственному грантовому финансированию ___________________________  / Сариев А.У.</t>
  </si>
  <si>
    <t xml:space="preserve">Главный менеджер Проектного офиса по государственному грантовому финансированию ___________________________  / Мухамеджанова Д.Б. </t>
  </si>
  <si>
    <t>Приложение № 2 
к Договору о предоставлении гранта 
от «___» _______________ 2021 года №____</t>
  </si>
  <si>
    <r>
      <rPr>
        <b/>
        <sz val="14"/>
        <color theme="1"/>
        <rFont val="Times New Roman"/>
        <family val="1"/>
        <charset val="204"/>
      </rPr>
      <t xml:space="preserve">Грантополучатель: </t>
    </r>
    <r>
      <rPr>
        <sz val="14"/>
        <color theme="1"/>
        <rFont val="Times New Roman"/>
        <family val="1"/>
        <charset val="204"/>
      </rPr>
      <t xml:space="preserve">ОФ «Развитие гражданских и правовых инициатив» 
</t>
    </r>
  </si>
  <si>
    <r>
      <rPr>
        <b/>
        <sz val="14"/>
        <color theme="1"/>
        <rFont val="Times New Roman"/>
        <family val="1"/>
        <charset val="204"/>
      </rPr>
      <t>Тема гранта:</t>
    </r>
    <r>
      <rPr>
        <sz val="14"/>
        <color theme="1"/>
        <rFont val="Times New Roman"/>
        <family val="1"/>
        <charset val="204"/>
      </rPr>
      <t xml:space="preserve"> Реализация проекта «Поколение Независимости»</t>
    </r>
  </si>
  <si>
    <r>
      <rPr>
        <b/>
        <sz val="14"/>
        <color theme="1"/>
        <rFont val="Times New Roman"/>
        <family val="1"/>
        <charset val="204"/>
      </rPr>
      <t>Сумма гранта:</t>
    </r>
    <r>
      <rPr>
        <sz val="14"/>
        <color theme="1"/>
        <rFont val="Times New Roman"/>
        <family val="1"/>
        <charset val="204"/>
      </rPr>
      <t xml:space="preserve"> 24 539 589 (двадцать четыре миллиона пятьсот тридцать девять тысяч пятьсот восемьдесят девять) тенге</t>
    </r>
  </si>
  <si>
    <t>Услуги по съемке и монтажу видеороликов, в том числе трансфер (длительность от 90 сек. до 30 мин. на государственном и русском языках)</t>
  </si>
  <si>
    <t>Услуги трансляции сюжета на региональном телеканале</t>
  </si>
  <si>
    <t>Услуги трансляции на республиканском телеканале</t>
  </si>
  <si>
    <t xml:space="preserve">Услуги по размещению поста в социальной сети Instagram Тengrinewskz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</si>
</sst>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tabSelected="1" view="pageBreakPreview" topLeftCell="A61" zoomScale="80" zoomScaleNormal="70" zoomScaleSheetLayoutView="80" workbookViewId="0">
      <selection activeCell="B68" sqref="B68"/>
    </sheetView>
  </sheetViews>
  <sheetFormatPr defaultRowHeight="18.75" x14ac:dyDescent="0.3"/>
  <cols>
    <col min="1" max="1" width="5.85546875" style="3" customWidth="1"/>
    <col min="2" max="2" width="57" style="3" customWidth="1"/>
    <col min="3" max="3" width="17.42578125" style="3" customWidth="1"/>
    <col min="4" max="4" width="17.5703125" style="3" customWidth="1"/>
    <col min="5" max="5" width="19.5703125" style="3" customWidth="1"/>
    <col min="6" max="6" width="17.7109375" style="3" customWidth="1"/>
    <col min="7" max="7" width="22.42578125" style="3" customWidth="1"/>
    <col min="8" max="8" width="22.85546875" style="3" customWidth="1"/>
    <col min="9" max="9" width="21.140625" style="3" customWidth="1"/>
    <col min="10" max="16384" width="9.140625" style="3"/>
  </cols>
  <sheetData>
    <row r="1" spans="1:9" ht="53.25" customHeight="1" x14ac:dyDescent="0.3">
      <c r="B1" s="4"/>
      <c r="C1" s="4"/>
      <c r="D1" s="4"/>
      <c r="E1" s="4"/>
      <c r="F1" s="4"/>
      <c r="G1" s="5" t="s">
        <v>62</v>
      </c>
      <c r="H1" s="5"/>
      <c r="I1" s="5"/>
    </row>
    <row r="2" spans="1:9" x14ac:dyDescent="0.3">
      <c r="A2" s="6"/>
    </row>
    <row r="3" spans="1:9" x14ac:dyDescent="0.3">
      <c r="A3" s="7" t="s">
        <v>0</v>
      </c>
      <c r="B3" s="7"/>
      <c r="C3" s="7"/>
      <c r="D3" s="7"/>
      <c r="E3" s="7"/>
      <c r="F3" s="7"/>
      <c r="G3" s="7"/>
      <c r="H3" s="7"/>
      <c r="I3" s="7"/>
    </row>
    <row r="4" spans="1:9" x14ac:dyDescent="0.3">
      <c r="A4" s="8"/>
    </row>
    <row r="5" spans="1:9" x14ac:dyDescent="0.3">
      <c r="A5" s="5" t="s">
        <v>63</v>
      </c>
      <c r="B5" s="9"/>
      <c r="C5" s="9"/>
      <c r="D5" s="9"/>
      <c r="E5" s="9"/>
      <c r="F5" s="9"/>
      <c r="G5" s="9"/>
      <c r="H5" s="9"/>
      <c r="I5" s="9"/>
    </row>
    <row r="6" spans="1:9" x14ac:dyDescent="0.3">
      <c r="A6" s="9" t="s">
        <v>64</v>
      </c>
      <c r="B6" s="9"/>
      <c r="C6" s="9"/>
      <c r="D6" s="9"/>
      <c r="E6" s="9"/>
      <c r="F6" s="9"/>
      <c r="G6" s="9"/>
      <c r="H6" s="9"/>
      <c r="I6" s="9"/>
    </row>
    <row r="7" spans="1:9" x14ac:dyDescent="0.3">
      <c r="A7" s="10" t="s">
        <v>65</v>
      </c>
      <c r="B7" s="10"/>
      <c r="C7" s="10"/>
      <c r="D7" s="10"/>
      <c r="E7" s="10"/>
      <c r="F7" s="10"/>
      <c r="G7" s="10"/>
      <c r="H7" s="10"/>
      <c r="I7" s="10"/>
    </row>
    <row r="8" spans="1:9" ht="31.5" customHeight="1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/>
    </row>
    <row r="9" spans="1:9" ht="75" x14ac:dyDescent="0.3">
      <c r="A9" s="2"/>
      <c r="B9" s="2"/>
      <c r="C9" s="2"/>
      <c r="D9" s="2"/>
      <c r="E9" s="2"/>
      <c r="F9" s="2"/>
      <c r="G9" s="1" t="s">
        <v>8</v>
      </c>
      <c r="H9" s="1" t="s">
        <v>9</v>
      </c>
      <c r="I9" s="1" t="s">
        <v>10</v>
      </c>
    </row>
    <row r="10" spans="1:9" x14ac:dyDescent="0.3">
      <c r="A10" s="1">
        <v>1</v>
      </c>
      <c r="B10" s="23" t="s">
        <v>22</v>
      </c>
      <c r="C10" s="18"/>
      <c r="D10" s="20"/>
      <c r="E10" s="12"/>
      <c r="F10" s="13">
        <f>F11+F18+F19+F20+F21</f>
        <v>9852735</v>
      </c>
      <c r="G10" s="12"/>
      <c r="H10" s="12"/>
      <c r="I10" s="13">
        <f>I11+I18+I19+I20+I21</f>
        <v>9852735</v>
      </c>
    </row>
    <row r="11" spans="1:9" x14ac:dyDescent="0.3">
      <c r="A11" s="11"/>
      <c r="B11" s="23" t="s">
        <v>16</v>
      </c>
      <c r="C11" s="18"/>
      <c r="D11" s="20"/>
      <c r="E11" s="12"/>
      <c r="F11" s="13">
        <f>F12+F13+F14+F15+F16+F17</f>
        <v>8640000</v>
      </c>
      <c r="G11" s="12"/>
      <c r="H11" s="12"/>
      <c r="I11" s="13">
        <f>I12+I13+I14+I15+I16+I17</f>
        <v>8640000</v>
      </c>
    </row>
    <row r="12" spans="1:9" x14ac:dyDescent="0.3">
      <c r="A12" s="11"/>
      <c r="B12" s="24" t="s">
        <v>23</v>
      </c>
      <c r="C12" s="14" t="s">
        <v>24</v>
      </c>
      <c r="D12" s="20">
        <v>9</v>
      </c>
      <c r="E12" s="12">
        <v>160000</v>
      </c>
      <c r="F12" s="12">
        <f>E12*D12</f>
        <v>1440000</v>
      </c>
      <c r="G12" s="12"/>
      <c r="H12" s="12"/>
      <c r="I12" s="12">
        <f>F12</f>
        <v>1440000</v>
      </c>
    </row>
    <row r="13" spans="1:9" x14ac:dyDescent="0.3">
      <c r="A13" s="11"/>
      <c r="B13" s="24" t="s">
        <v>25</v>
      </c>
      <c r="C13" s="14" t="s">
        <v>24</v>
      </c>
      <c r="D13" s="20">
        <v>9</v>
      </c>
      <c r="E13" s="12">
        <v>160000</v>
      </c>
      <c r="F13" s="12">
        <f>E13*D13</f>
        <v>1440000</v>
      </c>
      <c r="G13" s="12"/>
      <c r="H13" s="12"/>
      <c r="I13" s="12">
        <f t="shared" ref="I13:I17" si="0">F13</f>
        <v>1440000</v>
      </c>
    </row>
    <row r="14" spans="1:9" x14ac:dyDescent="0.3">
      <c r="A14" s="11"/>
      <c r="B14" s="24" t="s">
        <v>26</v>
      </c>
      <c r="C14" s="14" t="s">
        <v>24</v>
      </c>
      <c r="D14" s="20">
        <v>9</v>
      </c>
      <c r="E14" s="12">
        <v>160000</v>
      </c>
      <c r="F14" s="12">
        <f>E14*D14</f>
        <v>1440000</v>
      </c>
      <c r="G14" s="12"/>
      <c r="H14" s="12"/>
      <c r="I14" s="12">
        <f t="shared" si="0"/>
        <v>1440000</v>
      </c>
    </row>
    <row r="15" spans="1:9" x14ac:dyDescent="0.3">
      <c r="A15" s="11"/>
      <c r="B15" s="24" t="s">
        <v>26</v>
      </c>
      <c r="C15" s="14" t="s">
        <v>24</v>
      </c>
      <c r="D15" s="20">
        <v>9</v>
      </c>
      <c r="E15" s="12">
        <v>160000</v>
      </c>
      <c r="F15" s="12">
        <f>E15*D15</f>
        <v>1440000</v>
      </c>
      <c r="G15" s="12"/>
      <c r="H15" s="12"/>
      <c r="I15" s="12">
        <f t="shared" si="0"/>
        <v>1440000</v>
      </c>
    </row>
    <row r="16" spans="1:9" x14ac:dyDescent="0.3">
      <c r="A16" s="11"/>
      <c r="B16" s="24" t="s">
        <v>27</v>
      </c>
      <c r="C16" s="14" t="s">
        <v>24</v>
      </c>
      <c r="D16" s="20">
        <v>9</v>
      </c>
      <c r="E16" s="12">
        <v>160000</v>
      </c>
      <c r="F16" s="12">
        <f>E16*D16</f>
        <v>1440000</v>
      </c>
      <c r="G16" s="12"/>
      <c r="H16" s="12"/>
      <c r="I16" s="12">
        <f t="shared" si="0"/>
        <v>1440000</v>
      </c>
    </row>
    <row r="17" spans="1:9" x14ac:dyDescent="0.3">
      <c r="A17" s="11"/>
      <c r="B17" s="24" t="s">
        <v>28</v>
      </c>
      <c r="C17" s="14" t="s">
        <v>24</v>
      </c>
      <c r="D17" s="20">
        <v>9</v>
      </c>
      <c r="E17" s="12">
        <v>160000</v>
      </c>
      <c r="F17" s="12">
        <f>E17*D17</f>
        <v>1440000</v>
      </c>
      <c r="G17" s="12"/>
      <c r="H17" s="12"/>
      <c r="I17" s="12">
        <f t="shared" si="0"/>
        <v>1440000</v>
      </c>
    </row>
    <row r="18" spans="1:9" ht="37.5" x14ac:dyDescent="0.3">
      <c r="A18" s="11"/>
      <c r="B18" s="23" t="s">
        <v>17</v>
      </c>
      <c r="C18" s="19" t="s">
        <v>24</v>
      </c>
      <c r="D18" s="21">
        <v>9</v>
      </c>
      <c r="E18" s="13">
        <f>(E12+E13+E14+E15+E16+E17)*9.5%</f>
        <v>91200</v>
      </c>
      <c r="F18" s="13">
        <f>E18*D18</f>
        <v>820800</v>
      </c>
      <c r="G18" s="12"/>
      <c r="H18" s="12"/>
      <c r="I18" s="13">
        <f>F18</f>
        <v>820800</v>
      </c>
    </row>
    <row r="19" spans="1:9" ht="37.5" x14ac:dyDescent="0.3">
      <c r="A19" s="11"/>
      <c r="B19" s="23" t="s">
        <v>18</v>
      </c>
      <c r="C19" s="19" t="s">
        <v>24</v>
      </c>
      <c r="D19" s="21">
        <v>9</v>
      </c>
      <c r="E19" s="13">
        <f>(E12+E13+E14+E15+E16+E17)*2%</f>
        <v>19200</v>
      </c>
      <c r="F19" s="13">
        <f>E19*D19</f>
        <v>172800</v>
      </c>
      <c r="G19" s="12"/>
      <c r="H19" s="12"/>
      <c r="I19" s="13">
        <f>F19</f>
        <v>172800</v>
      </c>
    </row>
    <row r="20" spans="1:9" x14ac:dyDescent="0.3">
      <c r="A20" s="11"/>
      <c r="B20" s="23" t="s">
        <v>19</v>
      </c>
      <c r="C20" s="19" t="s">
        <v>24</v>
      </c>
      <c r="D20" s="21">
        <v>9</v>
      </c>
      <c r="E20" s="13">
        <v>12215</v>
      </c>
      <c r="F20" s="13">
        <f>E20*D20</f>
        <v>109935</v>
      </c>
      <c r="G20" s="12"/>
      <c r="H20" s="12"/>
      <c r="I20" s="13">
        <f>F20</f>
        <v>109935</v>
      </c>
    </row>
    <row r="21" spans="1:9" ht="75" x14ac:dyDescent="0.3">
      <c r="A21" s="11"/>
      <c r="B21" s="23" t="s">
        <v>20</v>
      </c>
      <c r="C21" s="18"/>
      <c r="D21" s="20"/>
      <c r="E21" s="12"/>
      <c r="F21" s="13">
        <f>F22</f>
        <v>109200</v>
      </c>
      <c r="G21" s="12"/>
      <c r="H21" s="12"/>
      <c r="I21" s="13">
        <f>I22</f>
        <v>109200</v>
      </c>
    </row>
    <row r="22" spans="1:9" x14ac:dyDescent="0.3">
      <c r="A22" s="11"/>
      <c r="B22" s="24" t="s">
        <v>31</v>
      </c>
      <c r="C22" s="14" t="s">
        <v>30</v>
      </c>
      <c r="D22" s="20">
        <v>6</v>
      </c>
      <c r="E22" s="12">
        <v>18200</v>
      </c>
      <c r="F22" s="12">
        <f>D22*E22</f>
        <v>109200</v>
      </c>
      <c r="G22" s="12"/>
      <c r="H22" s="12"/>
      <c r="I22" s="12">
        <f>F22</f>
        <v>109200</v>
      </c>
    </row>
    <row r="23" spans="1:9" x14ac:dyDescent="0.3">
      <c r="A23" s="1">
        <v>2</v>
      </c>
      <c r="B23" s="23" t="s">
        <v>11</v>
      </c>
      <c r="C23" s="18"/>
      <c r="D23" s="20"/>
      <c r="E23" s="12"/>
      <c r="F23" s="13">
        <f>F24+F25</f>
        <v>1080000</v>
      </c>
      <c r="G23" s="12"/>
      <c r="H23" s="12"/>
      <c r="I23" s="13">
        <f>I24+I25</f>
        <v>1080000</v>
      </c>
    </row>
    <row r="24" spans="1:9" x14ac:dyDescent="0.3">
      <c r="A24" s="1"/>
      <c r="B24" s="24" t="s">
        <v>29</v>
      </c>
      <c r="C24" s="14" t="s">
        <v>30</v>
      </c>
      <c r="D24" s="20">
        <v>3</v>
      </c>
      <c r="E24" s="12">
        <v>320000</v>
      </c>
      <c r="F24" s="12">
        <f>D24*E24</f>
        <v>960000</v>
      </c>
      <c r="G24" s="12"/>
      <c r="H24" s="12"/>
      <c r="I24" s="12">
        <f>F24</f>
        <v>960000</v>
      </c>
    </row>
    <row r="25" spans="1:9" x14ac:dyDescent="0.3">
      <c r="A25" s="1"/>
      <c r="B25" s="24" t="s">
        <v>47</v>
      </c>
      <c r="C25" s="14" t="s">
        <v>30</v>
      </c>
      <c r="D25" s="20">
        <v>1</v>
      </c>
      <c r="E25" s="12">
        <v>120000</v>
      </c>
      <c r="F25" s="12">
        <f>D25*E25</f>
        <v>120000</v>
      </c>
      <c r="G25" s="12"/>
      <c r="H25" s="12"/>
      <c r="I25" s="12">
        <f>F25</f>
        <v>120000</v>
      </c>
    </row>
    <row r="26" spans="1:9" x14ac:dyDescent="0.3">
      <c r="A26" s="1">
        <v>3</v>
      </c>
      <c r="B26" s="23" t="s">
        <v>12</v>
      </c>
      <c r="C26" s="18"/>
      <c r="D26" s="20"/>
      <c r="E26" s="12"/>
      <c r="F26" s="13">
        <f>+F27+F63</f>
        <v>13606854</v>
      </c>
      <c r="G26" s="12"/>
      <c r="H26" s="12"/>
      <c r="I26" s="13">
        <f>I27+I63</f>
        <v>13606854</v>
      </c>
    </row>
    <row r="27" spans="1:9" ht="131.25" x14ac:dyDescent="0.3">
      <c r="A27" s="1"/>
      <c r="B27" s="23" t="s">
        <v>36</v>
      </c>
      <c r="C27" s="14"/>
      <c r="D27" s="20"/>
      <c r="E27" s="12"/>
      <c r="F27" s="13">
        <f>F28+F30</f>
        <v>8959684</v>
      </c>
      <c r="G27" s="12"/>
      <c r="H27" s="12"/>
      <c r="I27" s="13">
        <f>I28+I30</f>
        <v>8959684</v>
      </c>
    </row>
    <row r="28" spans="1:9" ht="56.25" x14ac:dyDescent="0.3">
      <c r="A28" s="1"/>
      <c r="B28" s="23" t="s">
        <v>21</v>
      </c>
      <c r="C28" s="14"/>
      <c r="D28" s="20"/>
      <c r="E28" s="12"/>
      <c r="F28" s="13">
        <f>F29</f>
        <v>8274000</v>
      </c>
      <c r="G28" s="12"/>
      <c r="H28" s="12"/>
      <c r="I28" s="13">
        <f>I29</f>
        <v>8274000</v>
      </c>
    </row>
    <row r="29" spans="1:9" ht="75" x14ac:dyDescent="0.3">
      <c r="A29" s="1"/>
      <c r="B29" s="24" t="s">
        <v>66</v>
      </c>
      <c r="C29" s="12" t="s">
        <v>32</v>
      </c>
      <c r="D29" s="22">
        <v>30</v>
      </c>
      <c r="E29" s="12">
        <v>275800</v>
      </c>
      <c r="F29" s="12">
        <f>E29*D29</f>
        <v>8274000</v>
      </c>
      <c r="G29" s="12"/>
      <c r="H29" s="12"/>
      <c r="I29" s="12">
        <f>F29</f>
        <v>8274000</v>
      </c>
    </row>
    <row r="30" spans="1:9" x14ac:dyDescent="0.3">
      <c r="A30" s="1"/>
      <c r="B30" s="23" t="s">
        <v>33</v>
      </c>
      <c r="C30" s="14"/>
      <c r="D30" s="20"/>
      <c r="E30" s="12"/>
      <c r="F30" s="13">
        <f>F31+F35+F39+F43+F47+F51+F55+F59</f>
        <v>685684</v>
      </c>
      <c r="G30" s="12"/>
      <c r="H30" s="12"/>
      <c r="I30" s="13">
        <f>I31+I35+I39+I43+I47+I51+I55+I59</f>
        <v>685684</v>
      </c>
    </row>
    <row r="31" spans="1:9" x14ac:dyDescent="0.3">
      <c r="A31" s="1"/>
      <c r="B31" s="23" t="s">
        <v>43</v>
      </c>
      <c r="C31" s="14"/>
      <c r="D31" s="20"/>
      <c r="E31" s="12"/>
      <c r="F31" s="13">
        <f>F32+F33+F34</f>
        <v>99336</v>
      </c>
      <c r="G31" s="12"/>
      <c r="H31" s="12"/>
      <c r="I31" s="13">
        <f>I32+I33+I34</f>
        <v>99336</v>
      </c>
    </row>
    <row r="32" spans="1:9" x14ac:dyDescent="0.3">
      <c r="A32" s="1"/>
      <c r="B32" s="24" t="s">
        <v>49</v>
      </c>
      <c r="C32" s="14" t="s">
        <v>34</v>
      </c>
      <c r="D32" s="20">
        <v>4</v>
      </c>
      <c r="E32" s="12">
        <f>2*2917</f>
        <v>5834</v>
      </c>
      <c r="F32" s="12">
        <f>D32*E32</f>
        <v>23336</v>
      </c>
      <c r="G32" s="12"/>
      <c r="H32" s="12"/>
      <c r="I32" s="12">
        <f>F32</f>
        <v>23336</v>
      </c>
    </row>
    <row r="33" spans="1:9" ht="37.5" x14ac:dyDescent="0.3">
      <c r="A33" s="1"/>
      <c r="B33" s="24" t="s">
        <v>51</v>
      </c>
      <c r="C33" s="14" t="s">
        <v>34</v>
      </c>
      <c r="D33" s="20">
        <v>3</v>
      </c>
      <c r="E33" s="12">
        <v>12000</v>
      </c>
      <c r="F33" s="12">
        <f>D33*E33</f>
        <v>36000</v>
      </c>
      <c r="G33" s="12"/>
      <c r="H33" s="12"/>
      <c r="I33" s="12">
        <f t="shared" ref="I33:I34" si="1">F33</f>
        <v>36000</v>
      </c>
    </row>
    <row r="34" spans="1:9" x14ac:dyDescent="0.3">
      <c r="A34" s="1"/>
      <c r="B34" s="24" t="s">
        <v>52</v>
      </c>
      <c r="C34" s="14" t="s">
        <v>35</v>
      </c>
      <c r="D34" s="20">
        <v>2</v>
      </c>
      <c r="E34" s="12">
        <v>20000</v>
      </c>
      <c r="F34" s="12">
        <f>D34*E34</f>
        <v>40000</v>
      </c>
      <c r="G34" s="12"/>
      <c r="H34" s="12"/>
      <c r="I34" s="12">
        <f t="shared" si="1"/>
        <v>40000</v>
      </c>
    </row>
    <row r="35" spans="1:9" x14ac:dyDescent="0.3">
      <c r="A35" s="1"/>
      <c r="B35" s="23" t="s">
        <v>44</v>
      </c>
      <c r="C35" s="14"/>
      <c r="D35" s="20"/>
      <c r="E35" s="12"/>
      <c r="F35" s="13">
        <f>F36+F37+F38</f>
        <v>99336</v>
      </c>
      <c r="G35" s="12"/>
      <c r="H35" s="12"/>
      <c r="I35" s="13">
        <f>I36+I37+I38</f>
        <v>99336</v>
      </c>
    </row>
    <row r="36" spans="1:9" x14ac:dyDescent="0.3">
      <c r="A36" s="1"/>
      <c r="B36" s="24" t="s">
        <v>50</v>
      </c>
      <c r="C36" s="14" t="s">
        <v>34</v>
      </c>
      <c r="D36" s="20">
        <v>4</v>
      </c>
      <c r="E36" s="12">
        <f>2*2917</f>
        <v>5834</v>
      </c>
      <c r="F36" s="12">
        <f>D36*E36</f>
        <v>23336</v>
      </c>
      <c r="G36" s="12"/>
      <c r="H36" s="12"/>
      <c r="I36" s="12">
        <f t="shared" ref="I36:I38" si="2">F36</f>
        <v>23336</v>
      </c>
    </row>
    <row r="37" spans="1:9" ht="37.5" x14ac:dyDescent="0.3">
      <c r="A37" s="1"/>
      <c r="B37" s="24" t="s">
        <v>51</v>
      </c>
      <c r="C37" s="14" t="s">
        <v>34</v>
      </c>
      <c r="D37" s="20">
        <v>3</v>
      </c>
      <c r="E37" s="12">
        <v>12000</v>
      </c>
      <c r="F37" s="12">
        <f t="shared" ref="F37:F38" si="3">E37*D37</f>
        <v>36000</v>
      </c>
      <c r="G37" s="12"/>
      <c r="H37" s="12"/>
      <c r="I37" s="12">
        <f t="shared" si="2"/>
        <v>36000</v>
      </c>
    </row>
    <row r="38" spans="1:9" x14ac:dyDescent="0.3">
      <c r="A38" s="1"/>
      <c r="B38" s="24" t="s">
        <v>52</v>
      </c>
      <c r="C38" s="14" t="s">
        <v>35</v>
      </c>
      <c r="D38" s="20">
        <v>2</v>
      </c>
      <c r="E38" s="12">
        <v>20000</v>
      </c>
      <c r="F38" s="12">
        <f t="shared" si="3"/>
        <v>40000</v>
      </c>
      <c r="G38" s="12"/>
      <c r="H38" s="12"/>
      <c r="I38" s="12">
        <f t="shared" si="2"/>
        <v>40000</v>
      </c>
    </row>
    <row r="39" spans="1:9" x14ac:dyDescent="0.3">
      <c r="A39" s="1"/>
      <c r="B39" s="23" t="s">
        <v>45</v>
      </c>
      <c r="C39" s="14"/>
      <c r="D39" s="20"/>
      <c r="E39" s="12"/>
      <c r="F39" s="13">
        <f>F40+F41+F42</f>
        <v>51502</v>
      </c>
      <c r="G39" s="12"/>
      <c r="H39" s="12"/>
      <c r="I39" s="13">
        <f>I40+I41+I42</f>
        <v>51502</v>
      </c>
    </row>
    <row r="40" spans="1:9" x14ac:dyDescent="0.3">
      <c r="A40" s="1"/>
      <c r="B40" s="24" t="s">
        <v>42</v>
      </c>
      <c r="C40" s="14" t="s">
        <v>34</v>
      </c>
      <c r="D40" s="20">
        <v>3</v>
      </c>
      <c r="E40" s="12">
        <f>2*2917</f>
        <v>5834</v>
      </c>
      <c r="F40" s="12">
        <f>E40*D40</f>
        <v>17502</v>
      </c>
      <c r="G40" s="12"/>
      <c r="H40" s="12"/>
      <c r="I40" s="12">
        <f t="shared" ref="I40:I42" si="4">F40</f>
        <v>17502</v>
      </c>
    </row>
    <row r="41" spans="1:9" ht="37.5" x14ac:dyDescent="0.3">
      <c r="A41" s="1"/>
      <c r="B41" s="24" t="s">
        <v>41</v>
      </c>
      <c r="C41" s="14" t="s">
        <v>34</v>
      </c>
      <c r="D41" s="20">
        <v>2</v>
      </c>
      <c r="E41" s="12">
        <v>12000</v>
      </c>
      <c r="F41" s="12">
        <f t="shared" ref="F41:F42" si="5">E41*D41</f>
        <v>24000</v>
      </c>
      <c r="G41" s="12"/>
      <c r="H41" s="12"/>
      <c r="I41" s="12">
        <f t="shared" si="4"/>
        <v>24000</v>
      </c>
    </row>
    <row r="42" spans="1:9" x14ac:dyDescent="0.3">
      <c r="A42" s="1"/>
      <c r="B42" s="24" t="s">
        <v>52</v>
      </c>
      <c r="C42" s="14" t="s">
        <v>35</v>
      </c>
      <c r="D42" s="20">
        <v>2</v>
      </c>
      <c r="E42" s="12">
        <v>5000</v>
      </c>
      <c r="F42" s="12">
        <f t="shared" si="5"/>
        <v>10000</v>
      </c>
      <c r="G42" s="12"/>
      <c r="H42" s="12"/>
      <c r="I42" s="12">
        <f t="shared" si="4"/>
        <v>10000</v>
      </c>
    </row>
    <row r="43" spans="1:9" x14ac:dyDescent="0.3">
      <c r="A43" s="1"/>
      <c r="B43" s="23" t="s">
        <v>46</v>
      </c>
      <c r="C43" s="14"/>
      <c r="D43" s="20"/>
      <c r="E43" s="12"/>
      <c r="F43" s="13">
        <f>F44+F45+F46</f>
        <v>121502</v>
      </c>
      <c r="G43" s="12"/>
      <c r="H43" s="12"/>
      <c r="I43" s="13">
        <f>I44+I45+I46</f>
        <v>121502</v>
      </c>
    </row>
    <row r="44" spans="1:9" x14ac:dyDescent="0.3">
      <c r="A44" s="1"/>
      <c r="B44" s="24" t="s">
        <v>42</v>
      </c>
      <c r="C44" s="14" t="s">
        <v>34</v>
      </c>
      <c r="D44" s="20">
        <v>3</v>
      </c>
      <c r="E44" s="12">
        <f>2*2917</f>
        <v>5834</v>
      </c>
      <c r="F44" s="12">
        <f>E44*D44</f>
        <v>17502</v>
      </c>
      <c r="G44" s="12"/>
      <c r="H44" s="12"/>
      <c r="I44" s="12">
        <f t="shared" ref="I44:I46" si="6">F44</f>
        <v>17502</v>
      </c>
    </row>
    <row r="45" spans="1:9" ht="37.5" x14ac:dyDescent="0.3">
      <c r="A45" s="1"/>
      <c r="B45" s="24" t="s">
        <v>41</v>
      </c>
      <c r="C45" s="14" t="s">
        <v>34</v>
      </c>
      <c r="D45" s="20">
        <v>2</v>
      </c>
      <c r="E45" s="12">
        <v>12000</v>
      </c>
      <c r="F45" s="12">
        <f t="shared" ref="F45:F46" si="7">E45*D45</f>
        <v>24000</v>
      </c>
      <c r="G45" s="12"/>
      <c r="H45" s="12"/>
      <c r="I45" s="12">
        <f t="shared" si="6"/>
        <v>24000</v>
      </c>
    </row>
    <row r="46" spans="1:9" x14ac:dyDescent="0.3">
      <c r="A46" s="1"/>
      <c r="B46" s="24" t="s">
        <v>52</v>
      </c>
      <c r="C46" s="14" t="s">
        <v>35</v>
      </c>
      <c r="D46" s="20">
        <v>2</v>
      </c>
      <c r="E46" s="12">
        <v>40000</v>
      </c>
      <c r="F46" s="12">
        <f t="shared" si="7"/>
        <v>80000</v>
      </c>
      <c r="G46" s="12"/>
      <c r="H46" s="12"/>
      <c r="I46" s="12">
        <f t="shared" si="6"/>
        <v>80000</v>
      </c>
    </row>
    <row r="47" spans="1:9" x14ac:dyDescent="0.3">
      <c r="A47" s="1"/>
      <c r="B47" s="23" t="s">
        <v>37</v>
      </c>
      <c r="C47" s="14"/>
      <c r="D47" s="20"/>
      <c r="E47" s="12"/>
      <c r="F47" s="13">
        <f>F48+F49+F50</f>
        <v>77502</v>
      </c>
      <c r="G47" s="12"/>
      <c r="H47" s="12"/>
      <c r="I47" s="13">
        <f>I48+I49+I50</f>
        <v>77502</v>
      </c>
    </row>
    <row r="48" spans="1:9" x14ac:dyDescent="0.3">
      <c r="A48" s="1"/>
      <c r="B48" s="24" t="s">
        <v>42</v>
      </c>
      <c r="C48" s="14" t="s">
        <v>34</v>
      </c>
      <c r="D48" s="20">
        <v>3</v>
      </c>
      <c r="E48" s="12">
        <f>2*2917</f>
        <v>5834</v>
      </c>
      <c r="F48" s="12">
        <f>E48*D48</f>
        <v>17502</v>
      </c>
      <c r="G48" s="12"/>
      <c r="H48" s="12"/>
      <c r="I48" s="12">
        <f t="shared" ref="I48:I50" si="8">F48</f>
        <v>17502</v>
      </c>
    </row>
    <row r="49" spans="1:9" ht="37.5" x14ac:dyDescent="0.3">
      <c r="A49" s="1"/>
      <c r="B49" s="24" t="s">
        <v>41</v>
      </c>
      <c r="C49" s="14" t="s">
        <v>34</v>
      </c>
      <c r="D49" s="20">
        <v>2</v>
      </c>
      <c r="E49" s="12">
        <v>12000</v>
      </c>
      <c r="F49" s="12">
        <f t="shared" ref="F49:F50" si="9">E49*D49</f>
        <v>24000</v>
      </c>
      <c r="G49" s="12"/>
      <c r="H49" s="12"/>
      <c r="I49" s="12">
        <f t="shared" si="8"/>
        <v>24000</v>
      </c>
    </row>
    <row r="50" spans="1:9" x14ac:dyDescent="0.3">
      <c r="A50" s="1"/>
      <c r="B50" s="24" t="s">
        <v>52</v>
      </c>
      <c r="C50" s="14" t="s">
        <v>35</v>
      </c>
      <c r="D50" s="20">
        <v>2</v>
      </c>
      <c r="E50" s="12">
        <v>18000</v>
      </c>
      <c r="F50" s="12">
        <f t="shared" si="9"/>
        <v>36000</v>
      </c>
      <c r="G50" s="12"/>
      <c r="H50" s="12"/>
      <c r="I50" s="12">
        <f t="shared" si="8"/>
        <v>36000</v>
      </c>
    </row>
    <row r="51" spans="1:9" x14ac:dyDescent="0.3">
      <c r="A51" s="1"/>
      <c r="B51" s="23" t="s">
        <v>38</v>
      </c>
      <c r="C51" s="14"/>
      <c r="D51" s="20"/>
      <c r="E51" s="12"/>
      <c r="F51" s="13">
        <f>F52+F53+F54</f>
        <v>81502</v>
      </c>
      <c r="G51" s="12"/>
      <c r="H51" s="12"/>
      <c r="I51" s="13">
        <f>I52+I53+I54</f>
        <v>81502</v>
      </c>
    </row>
    <row r="52" spans="1:9" x14ac:dyDescent="0.3">
      <c r="A52" s="1"/>
      <c r="B52" s="24" t="s">
        <v>42</v>
      </c>
      <c r="C52" s="14" t="s">
        <v>34</v>
      </c>
      <c r="D52" s="20">
        <v>3</v>
      </c>
      <c r="E52" s="12">
        <f>2*2917</f>
        <v>5834</v>
      </c>
      <c r="F52" s="12">
        <f>D52*E52</f>
        <v>17502</v>
      </c>
      <c r="G52" s="12"/>
      <c r="H52" s="12"/>
      <c r="I52" s="12">
        <f t="shared" ref="I52:I54" si="10">F52</f>
        <v>17502</v>
      </c>
    </row>
    <row r="53" spans="1:9" ht="37.5" x14ac:dyDescent="0.3">
      <c r="A53" s="1"/>
      <c r="B53" s="24" t="s">
        <v>41</v>
      </c>
      <c r="C53" s="14" t="s">
        <v>34</v>
      </c>
      <c r="D53" s="20">
        <v>2</v>
      </c>
      <c r="E53" s="12">
        <v>12000</v>
      </c>
      <c r="F53" s="12">
        <f t="shared" ref="F53:F54" si="11">D53*E53</f>
        <v>24000</v>
      </c>
      <c r="G53" s="12"/>
      <c r="H53" s="12"/>
      <c r="I53" s="12">
        <f t="shared" si="10"/>
        <v>24000</v>
      </c>
    </row>
    <row r="54" spans="1:9" x14ac:dyDescent="0.3">
      <c r="A54" s="1"/>
      <c r="B54" s="24" t="s">
        <v>52</v>
      </c>
      <c r="C54" s="14" t="s">
        <v>35</v>
      </c>
      <c r="D54" s="20">
        <v>2</v>
      </c>
      <c r="E54" s="12">
        <v>20000</v>
      </c>
      <c r="F54" s="12">
        <f t="shared" si="11"/>
        <v>40000</v>
      </c>
      <c r="G54" s="12"/>
      <c r="H54" s="12"/>
      <c r="I54" s="12">
        <f t="shared" si="10"/>
        <v>40000</v>
      </c>
    </row>
    <row r="55" spans="1:9" x14ac:dyDescent="0.3">
      <c r="A55" s="1"/>
      <c r="B55" s="23" t="s">
        <v>39</v>
      </c>
      <c r="C55" s="14"/>
      <c r="D55" s="20"/>
      <c r="E55" s="12"/>
      <c r="F55" s="13">
        <f>F56+F57+F58</f>
        <v>101502</v>
      </c>
      <c r="G55" s="12"/>
      <c r="H55" s="12"/>
      <c r="I55" s="13">
        <f>I56+I57+I58</f>
        <v>101502</v>
      </c>
    </row>
    <row r="56" spans="1:9" x14ac:dyDescent="0.3">
      <c r="A56" s="1"/>
      <c r="B56" s="24" t="s">
        <v>42</v>
      </c>
      <c r="C56" s="14" t="s">
        <v>34</v>
      </c>
      <c r="D56" s="20">
        <v>3</v>
      </c>
      <c r="E56" s="12">
        <f>2*2917</f>
        <v>5834</v>
      </c>
      <c r="F56" s="12">
        <f>E56*D56</f>
        <v>17502</v>
      </c>
      <c r="G56" s="12"/>
      <c r="H56" s="12"/>
      <c r="I56" s="12">
        <f t="shared" ref="I56:I58" si="12">F56</f>
        <v>17502</v>
      </c>
    </row>
    <row r="57" spans="1:9" ht="37.5" x14ac:dyDescent="0.3">
      <c r="A57" s="1"/>
      <c r="B57" s="24" t="s">
        <v>41</v>
      </c>
      <c r="C57" s="14" t="s">
        <v>34</v>
      </c>
      <c r="D57" s="20">
        <v>2</v>
      </c>
      <c r="E57" s="12">
        <v>12000</v>
      </c>
      <c r="F57" s="12">
        <f t="shared" ref="F57:F58" si="13">E57*D57</f>
        <v>24000</v>
      </c>
      <c r="G57" s="12"/>
      <c r="H57" s="12"/>
      <c r="I57" s="12">
        <f t="shared" si="12"/>
        <v>24000</v>
      </c>
    </row>
    <row r="58" spans="1:9" x14ac:dyDescent="0.3">
      <c r="A58" s="1"/>
      <c r="B58" s="24" t="s">
        <v>52</v>
      </c>
      <c r="C58" s="14" t="s">
        <v>35</v>
      </c>
      <c r="D58" s="20">
        <v>2</v>
      </c>
      <c r="E58" s="12">
        <v>30000</v>
      </c>
      <c r="F58" s="12">
        <f t="shared" si="13"/>
        <v>60000</v>
      </c>
      <c r="G58" s="12"/>
      <c r="H58" s="12"/>
      <c r="I58" s="12">
        <f t="shared" si="12"/>
        <v>60000</v>
      </c>
    </row>
    <row r="59" spans="1:9" x14ac:dyDescent="0.3">
      <c r="A59" s="1"/>
      <c r="B59" s="23" t="s">
        <v>40</v>
      </c>
      <c r="C59" s="14"/>
      <c r="D59" s="20"/>
      <c r="E59" s="12"/>
      <c r="F59" s="13">
        <f>F60+F61+F62</f>
        <v>53502</v>
      </c>
      <c r="G59" s="12"/>
      <c r="H59" s="12"/>
      <c r="I59" s="13">
        <f>I60+I61+I62</f>
        <v>53502</v>
      </c>
    </row>
    <row r="60" spans="1:9" x14ac:dyDescent="0.3">
      <c r="A60" s="1"/>
      <c r="B60" s="24" t="s">
        <v>42</v>
      </c>
      <c r="C60" s="14" t="s">
        <v>34</v>
      </c>
      <c r="D60" s="20">
        <v>3</v>
      </c>
      <c r="E60" s="12">
        <f>2*2917</f>
        <v>5834</v>
      </c>
      <c r="F60" s="12">
        <f>D60*E60</f>
        <v>17502</v>
      </c>
      <c r="G60" s="12"/>
      <c r="H60" s="12"/>
      <c r="I60" s="12">
        <f t="shared" ref="I60:I62" si="14">F60</f>
        <v>17502</v>
      </c>
    </row>
    <row r="61" spans="1:9" ht="37.5" x14ac:dyDescent="0.3">
      <c r="A61" s="1"/>
      <c r="B61" s="24" t="s">
        <v>41</v>
      </c>
      <c r="C61" s="14" t="s">
        <v>34</v>
      </c>
      <c r="D61" s="20">
        <v>2</v>
      </c>
      <c r="E61" s="12">
        <v>12000</v>
      </c>
      <c r="F61" s="12">
        <f t="shared" ref="F61:F62" si="15">D61*E61</f>
        <v>24000</v>
      </c>
      <c r="G61" s="12"/>
      <c r="H61" s="12"/>
      <c r="I61" s="12">
        <f t="shared" si="14"/>
        <v>24000</v>
      </c>
    </row>
    <row r="62" spans="1:9" x14ac:dyDescent="0.3">
      <c r="A62" s="1"/>
      <c r="B62" s="24" t="s">
        <v>52</v>
      </c>
      <c r="C62" s="14" t="s">
        <v>35</v>
      </c>
      <c r="D62" s="20">
        <v>2</v>
      </c>
      <c r="E62" s="12">
        <v>6000</v>
      </c>
      <c r="F62" s="12">
        <f t="shared" si="15"/>
        <v>12000</v>
      </c>
      <c r="G62" s="12"/>
      <c r="H62" s="12"/>
      <c r="I62" s="12">
        <f t="shared" si="14"/>
        <v>12000</v>
      </c>
    </row>
    <row r="63" spans="1:9" ht="56.25" x14ac:dyDescent="0.3">
      <c r="A63" s="1"/>
      <c r="B63" s="23" t="s">
        <v>48</v>
      </c>
      <c r="C63" s="14"/>
      <c r="D63" s="20"/>
      <c r="E63" s="12"/>
      <c r="F63" s="13">
        <f>F64</f>
        <v>4647170</v>
      </c>
      <c r="G63" s="12"/>
      <c r="H63" s="12"/>
      <c r="I63" s="13">
        <f>I64</f>
        <v>4647170</v>
      </c>
    </row>
    <row r="64" spans="1:9" ht="56.25" x14ac:dyDescent="0.3">
      <c r="A64" s="1"/>
      <c r="B64" s="23" t="s">
        <v>21</v>
      </c>
      <c r="C64" s="14"/>
      <c r="D64" s="20"/>
      <c r="E64" s="12"/>
      <c r="F64" s="13">
        <f>F65+F66+F67+F68</f>
        <v>4647170</v>
      </c>
      <c r="G64" s="13"/>
      <c r="H64" s="13"/>
      <c r="I64" s="13">
        <f>I65+I66+I67+I68</f>
        <v>4647170</v>
      </c>
    </row>
    <row r="65" spans="1:9" ht="37.5" x14ac:dyDescent="0.3">
      <c r="A65" s="1"/>
      <c r="B65" s="24" t="s">
        <v>67</v>
      </c>
      <c r="C65" s="14" t="s">
        <v>32</v>
      </c>
      <c r="D65" s="20">
        <v>2</v>
      </c>
      <c r="E65" s="12">
        <v>600000</v>
      </c>
      <c r="F65" s="12">
        <f>PRODUCT(D65:E65)</f>
        <v>1200000</v>
      </c>
      <c r="G65" s="12"/>
      <c r="H65" s="12"/>
      <c r="I65" s="12">
        <f>F65</f>
        <v>1200000</v>
      </c>
    </row>
    <row r="66" spans="1:9" ht="37.5" x14ac:dyDescent="0.3">
      <c r="A66" s="1"/>
      <c r="B66" s="24" t="s">
        <v>68</v>
      </c>
      <c r="C66" s="14" t="s">
        <v>32</v>
      </c>
      <c r="D66" s="20">
        <v>2</v>
      </c>
      <c r="E66" s="12">
        <v>973585</v>
      </c>
      <c r="F66" s="12">
        <f>PRODUCT(D66:E66)</f>
        <v>1947170</v>
      </c>
      <c r="G66" s="12"/>
      <c r="H66" s="12"/>
      <c r="I66" s="12">
        <f t="shared" ref="I66:I68" si="16">F66</f>
        <v>1947170</v>
      </c>
    </row>
    <row r="67" spans="1:9" ht="37.5" x14ac:dyDescent="0.3">
      <c r="A67" s="1"/>
      <c r="B67" s="24" t="s">
        <v>69</v>
      </c>
      <c r="C67" s="14" t="s">
        <v>32</v>
      </c>
      <c r="D67" s="20">
        <v>5</v>
      </c>
      <c r="E67" s="12">
        <v>150000</v>
      </c>
      <c r="F67" s="12">
        <f>E67*D67</f>
        <v>750000</v>
      </c>
      <c r="G67" s="12"/>
      <c r="H67" s="12"/>
      <c r="I67" s="12">
        <f t="shared" si="16"/>
        <v>750000</v>
      </c>
    </row>
    <row r="68" spans="1:9" x14ac:dyDescent="0.3">
      <c r="A68" s="1"/>
      <c r="B68" s="24" t="s">
        <v>53</v>
      </c>
      <c r="C68" s="14" t="s">
        <v>32</v>
      </c>
      <c r="D68" s="20">
        <v>5</v>
      </c>
      <c r="E68" s="12">
        <v>150000</v>
      </c>
      <c r="F68" s="12">
        <f>PRODUCT(D68:E68)</f>
        <v>750000</v>
      </c>
      <c r="G68" s="12"/>
      <c r="H68" s="12"/>
      <c r="I68" s="12">
        <f t="shared" si="16"/>
        <v>750000</v>
      </c>
    </row>
    <row r="69" spans="1:9" x14ac:dyDescent="0.3">
      <c r="A69" s="11"/>
      <c r="B69" s="23" t="s">
        <v>13</v>
      </c>
      <c r="C69" s="18"/>
      <c r="D69" s="20"/>
      <c r="E69" s="12"/>
      <c r="F69" s="13">
        <f>F10+F23+F27+F64</f>
        <v>24539589</v>
      </c>
      <c r="G69" s="12"/>
      <c r="H69" s="12"/>
      <c r="I69" s="13">
        <f>I10+I23+I27+I63</f>
        <v>24539589</v>
      </c>
    </row>
    <row r="70" spans="1:9" x14ac:dyDescent="0.3">
      <c r="A70" s="15"/>
    </row>
    <row r="71" spans="1:9" s="16" customFormat="1" ht="18" customHeight="1" x14ac:dyDescent="0.3">
      <c r="B71" s="17" t="s">
        <v>54</v>
      </c>
    </row>
    <row r="73" spans="1:9" x14ac:dyDescent="0.3">
      <c r="B73" s="17" t="s">
        <v>14</v>
      </c>
    </row>
    <row r="75" spans="1:9" x14ac:dyDescent="0.3">
      <c r="B75" s="3" t="s">
        <v>55</v>
      </c>
    </row>
    <row r="77" spans="1:9" x14ac:dyDescent="0.3">
      <c r="B77" s="16" t="s">
        <v>56</v>
      </c>
    </row>
    <row r="78" spans="1:9" x14ac:dyDescent="0.3">
      <c r="B78" s="16"/>
    </row>
    <row r="79" spans="1:9" x14ac:dyDescent="0.3">
      <c r="B79" s="16" t="s">
        <v>15</v>
      </c>
    </row>
    <row r="80" spans="1:9" x14ac:dyDescent="0.3">
      <c r="B80" s="16"/>
    </row>
    <row r="81" spans="2:2" x14ac:dyDescent="0.3">
      <c r="B81" s="16" t="s">
        <v>57</v>
      </c>
    </row>
    <row r="83" spans="2:2" x14ac:dyDescent="0.3">
      <c r="B83" s="3" t="s">
        <v>58</v>
      </c>
    </row>
    <row r="85" spans="2:2" x14ac:dyDescent="0.3">
      <c r="B85" s="3" t="s">
        <v>59</v>
      </c>
    </row>
    <row r="87" spans="2:2" x14ac:dyDescent="0.3">
      <c r="B87" s="3" t="s">
        <v>60</v>
      </c>
    </row>
    <row r="89" spans="2:2" x14ac:dyDescent="0.3">
      <c r="B89" s="3" t="s">
        <v>61</v>
      </c>
    </row>
  </sheetData>
  <mergeCells count="12">
    <mergeCell ref="E8:E9"/>
    <mergeCell ref="F8:F9"/>
    <mergeCell ref="G1:I1"/>
    <mergeCell ref="A8:A9"/>
    <mergeCell ref="G8:I8"/>
    <mergeCell ref="A3:I3"/>
    <mergeCell ref="A5:I5"/>
    <mergeCell ref="A6:I6"/>
    <mergeCell ref="A7:I7"/>
    <mergeCell ref="B8:B9"/>
    <mergeCell ref="C8:C9"/>
    <mergeCell ref="D8:D9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2021-03-18T10:00:22Z</cp:lastPrinted>
  <dcterms:created xsi:type="dcterms:W3CDTF">2021-01-27T10:48:44Z</dcterms:created>
  <dcterms:modified xsi:type="dcterms:W3CDTF">2021-03-18T10:02:35Z</dcterms:modified>
</cp:coreProperties>
</file>