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Деталки_ Дана 2021\Жас Улан_экология\"/>
    </mc:Choice>
  </mc:AlternateContent>
  <xr:revisionPtr revIDLastSave="0" documentId="13_ncr:1_{2AD05259-5CF3-4EB2-98D1-C0317471B95B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Смета" sheetId="1" r:id="rId1"/>
  </sheets>
  <definedNames>
    <definedName name="_xlnm.Print_Area" localSheetId="0">Смета!$A$1:$I$129</definedName>
  </definedNames>
  <calcPr calcId="181029"/>
</workbook>
</file>

<file path=xl/calcChain.xml><?xml version="1.0" encoding="utf-8"?>
<calcChain xmlns="http://schemas.openxmlformats.org/spreadsheetml/2006/main">
  <c r="I81" i="1" l="1"/>
  <c r="I75" i="1"/>
  <c r="I61" i="1"/>
  <c r="I43" i="1"/>
  <c r="I38" i="1"/>
  <c r="I27" i="1"/>
  <c r="I14" i="1"/>
  <c r="I108" i="1"/>
  <c r="I102" i="1"/>
  <c r="F102" i="1"/>
  <c r="F40" i="1" l="1"/>
  <c r="I40" i="1" s="1"/>
  <c r="E21" i="1"/>
  <c r="F24" i="1"/>
  <c r="F33" i="1"/>
  <c r="F28" i="1"/>
  <c r="F32" i="1" l="1"/>
  <c r="I32" i="1" s="1"/>
  <c r="E20" i="1"/>
  <c r="F26" i="1" l="1"/>
  <c r="F25" i="1" s="1"/>
  <c r="F23" i="1"/>
  <c r="F22" i="1"/>
  <c r="F95" i="1"/>
  <c r="F94" i="1"/>
  <c r="F92" i="1"/>
  <c r="F91" i="1" s="1"/>
  <c r="F53" i="1" l="1"/>
  <c r="I53" i="1" l="1"/>
  <c r="F35" i="1"/>
  <c r="I35" i="1" s="1"/>
  <c r="F34" i="1"/>
  <c r="I34" i="1" s="1"/>
  <c r="I33" i="1"/>
  <c r="F31" i="1"/>
  <c r="I31" i="1" s="1"/>
  <c r="F84" i="1"/>
  <c r="I84" i="1" s="1"/>
  <c r="E97" i="1"/>
  <c r="F89" i="1"/>
  <c r="I89" i="1" s="1"/>
  <c r="I95" i="1"/>
  <c r="F42" i="1"/>
  <c r="I42" i="1" s="1"/>
  <c r="F21" i="1"/>
  <c r="F20" i="1"/>
  <c r="F29" i="1" l="1"/>
  <c r="F27" i="1" s="1"/>
  <c r="F30" i="1"/>
  <c r="I30" i="1" s="1"/>
  <c r="F100" i="1"/>
  <c r="I100" i="1" s="1"/>
  <c r="F99" i="1"/>
  <c r="I99" i="1" s="1"/>
  <c r="F88" i="1"/>
  <c r="F87" i="1" s="1"/>
  <c r="F86" i="1"/>
  <c r="I86" i="1" s="1"/>
  <c r="I85" i="1" s="1"/>
  <c r="F83" i="1"/>
  <c r="F78" i="1"/>
  <c r="I78" i="1" s="1"/>
  <c r="F80" i="1"/>
  <c r="I80" i="1" s="1"/>
  <c r="I79" i="1" s="1"/>
  <c r="F77" i="1"/>
  <c r="F76" i="1"/>
  <c r="D72" i="1"/>
  <c r="F72" i="1" s="1"/>
  <c r="I72" i="1" s="1"/>
  <c r="F73" i="1"/>
  <c r="I73" i="1" s="1"/>
  <c r="F71" i="1"/>
  <c r="F68" i="1"/>
  <c r="F65" i="1"/>
  <c r="F60" i="1"/>
  <c r="I60" i="1" s="1"/>
  <c r="F59" i="1"/>
  <c r="F75" i="1" l="1"/>
  <c r="F82" i="1"/>
  <c r="F81" i="1" s="1"/>
  <c r="I76" i="1"/>
  <c r="F70" i="1"/>
  <c r="I77" i="1"/>
  <c r="I65" i="1"/>
  <c r="F64" i="1"/>
  <c r="I29" i="1"/>
  <c r="I88" i="1"/>
  <c r="I87" i="1" s="1"/>
  <c r="I28" i="1"/>
  <c r="F85" i="1"/>
  <c r="I83" i="1"/>
  <c r="I82" i="1" s="1"/>
  <c r="F79" i="1"/>
  <c r="I68" i="1"/>
  <c r="I71" i="1"/>
  <c r="I70" i="1" s="1"/>
  <c r="F58" i="1"/>
  <c r="I59" i="1"/>
  <c r="I58" i="1" s="1"/>
  <c r="F74" i="1" l="1"/>
  <c r="I74" i="1"/>
  <c r="F105" i="1"/>
  <c r="F103" i="1"/>
  <c r="F104" i="1"/>
  <c r="I104" i="1" s="1"/>
  <c r="F54" i="1"/>
  <c r="F56" i="1"/>
  <c r="I56" i="1" s="1"/>
  <c r="I55" i="1" s="1"/>
  <c r="F41" i="1"/>
  <c r="F39" i="1"/>
  <c r="F38" i="1" l="1"/>
  <c r="F37" i="1" s="1"/>
  <c r="I103" i="1"/>
  <c r="I39" i="1"/>
  <c r="I41" i="1"/>
  <c r="I105" i="1"/>
  <c r="F55" i="1"/>
  <c r="I54" i="1"/>
  <c r="I52" i="1" s="1"/>
  <c r="F51" i="1" l="1"/>
  <c r="F52" i="1"/>
  <c r="I51" i="1"/>
  <c r="F98" i="1" l="1"/>
  <c r="F97" i="1"/>
  <c r="F93" i="1"/>
  <c r="F69" i="1"/>
  <c r="F67" i="1" s="1"/>
  <c r="F66" i="1" s="1"/>
  <c r="F63" i="1"/>
  <c r="F62" i="1" s="1"/>
  <c r="F57" i="1"/>
  <c r="F50" i="1"/>
  <c r="F107" i="1"/>
  <c r="F106" i="1" s="1"/>
  <c r="F101" i="1" s="1"/>
  <c r="F45" i="1"/>
  <c r="F96" i="1" l="1"/>
  <c r="F90" i="1" s="1"/>
  <c r="I50" i="1"/>
  <c r="I49" i="1" s="1"/>
  <c r="I48" i="1" s="1"/>
  <c r="F49" i="1"/>
  <c r="F48" i="1" s="1"/>
  <c r="I45" i="1"/>
  <c r="I44" i="1" s="1"/>
  <c r="F44" i="1"/>
  <c r="I98" i="1"/>
  <c r="I69" i="1"/>
  <c r="I63" i="1"/>
  <c r="I62" i="1" s="1"/>
  <c r="I92" i="1"/>
  <c r="I91" i="1" s="1"/>
  <c r="I94" i="1"/>
  <c r="I93" i="1" s="1"/>
  <c r="I97" i="1"/>
  <c r="F61" i="1"/>
  <c r="I64" i="1"/>
  <c r="I107" i="1"/>
  <c r="I106" i="1" s="1"/>
  <c r="I101" i="1" s="1"/>
  <c r="I96" i="1" l="1"/>
  <c r="I90" i="1" s="1"/>
  <c r="I67" i="1"/>
  <c r="I66" i="1" s="1"/>
  <c r="F15" i="1" l="1"/>
  <c r="I15" i="1" l="1"/>
  <c r="I24" i="1"/>
  <c r="I22" i="1"/>
  <c r="I21" i="1"/>
  <c r="F19" i="1"/>
  <c r="F18" i="1"/>
  <c r="F17" i="1"/>
  <c r="F16" i="1"/>
  <c r="I20" i="1"/>
  <c r="F14" i="1" l="1"/>
  <c r="F13" i="1" s="1"/>
  <c r="I23" i="1"/>
  <c r="F47" i="1" l="1"/>
  <c r="F46" i="1" s="1"/>
  <c r="F43" i="1" s="1"/>
  <c r="F36" i="1" s="1"/>
  <c r="F108" i="1" l="1"/>
  <c r="I16" i="1"/>
  <c r="I37" i="1" l="1"/>
  <c r="I36" i="1" s="1"/>
  <c r="I57" i="1"/>
  <c r="I47" i="1" l="1"/>
  <c r="I46" i="1" l="1"/>
  <c r="I26" i="1" l="1"/>
  <c r="I25" i="1" s="1"/>
  <c r="I18" i="1" l="1"/>
  <c r="I17" i="1" l="1"/>
  <c r="I19" i="1"/>
  <c r="I13" i="1" l="1"/>
</calcChain>
</file>

<file path=xl/sharedStrings.xml><?xml version="1.0" encoding="utf-8"?>
<sst xmlns="http://schemas.openxmlformats.org/spreadsheetml/2006/main" count="182" uniqueCount="103">
  <si>
    <t xml:space="preserve">  </t>
  </si>
  <si>
    <t>№</t>
  </si>
  <si>
    <t>Единица измерения</t>
  </si>
  <si>
    <t>Количество</t>
  </si>
  <si>
    <t>Стоимость, в тенге</t>
  </si>
  <si>
    <t>Всего, в тенге</t>
  </si>
  <si>
    <t>Источники финансирования</t>
  </si>
  <si>
    <t>Заявитель (софинансирование)</t>
  </si>
  <si>
    <t>Другие источники софинансирования</t>
  </si>
  <si>
    <t>Средства гранта</t>
  </si>
  <si>
    <t>Административные затраты:</t>
  </si>
  <si>
    <t>Прямые расходы:</t>
  </si>
  <si>
    <t>Канцелярские товары</t>
  </si>
  <si>
    <t>ИТОГО</t>
  </si>
  <si>
    <t>Призовой фонд</t>
  </si>
  <si>
    <t xml:space="preserve">Смета расходов по реализации социального проекта </t>
  </si>
  <si>
    <r>
      <rPr>
        <b/>
        <sz val="11"/>
        <color theme="1"/>
        <rFont val="Times New Roman"/>
        <family val="1"/>
        <charset val="204"/>
      </rPr>
      <t xml:space="preserve">Грантополучатель: </t>
    </r>
    <r>
      <rPr>
        <sz val="11"/>
        <color theme="1"/>
        <rFont val="Times New Roman"/>
        <family val="1"/>
        <charset val="204"/>
      </rPr>
      <t>Республиканское общественное объединение «Единая детско-юношеская организация «Жас Ұлан»</t>
    </r>
  </si>
  <si>
    <t>Председатель</t>
  </si>
  <si>
    <t xml:space="preserve">Руководитель проекта </t>
  </si>
  <si>
    <t xml:space="preserve">Координатор проекта </t>
  </si>
  <si>
    <t>Расходы по оплате работ и услуг, оказываемых юридическими и физическими лицами, в том числе:</t>
  </si>
  <si>
    <t>Приобретение раздаточных материалов, в том числе:</t>
  </si>
  <si>
    <t>Сертификат</t>
  </si>
  <si>
    <t>Услуга тренеров</t>
  </si>
  <si>
    <t>Работы и услуги юридических лиц, в том числе:</t>
  </si>
  <si>
    <t xml:space="preserve">Бухгалтер </t>
  </si>
  <si>
    <t xml:space="preserve">Пресс-секретарь </t>
  </si>
  <si>
    <t>Полиграфические услуги, в том числе:</t>
  </si>
  <si>
    <t>Представительские расходы, в том числе:</t>
  </si>
  <si>
    <t>Статьи расходов</t>
  </si>
  <si>
    <t>Услуга дизайнера</t>
  </si>
  <si>
    <t xml:space="preserve">Аренда студии </t>
  </si>
  <si>
    <t>Монитор для ПК</t>
  </si>
  <si>
    <t>С Приложением № 2 ознакомлен и согласен:</t>
  </si>
  <si>
    <t xml:space="preserve">Грантополучатель: </t>
  </si>
  <si>
    <t>Председатель  _________________  /Садвакасова Д.Т./</t>
  </si>
  <si>
    <t xml:space="preserve">                          М.П.</t>
  </si>
  <si>
    <t>«СОГЛАСОВАНО»</t>
  </si>
  <si>
    <t xml:space="preserve">Грантодатель: </t>
  </si>
  <si>
    <r>
      <t xml:space="preserve">Тема гранта: </t>
    </r>
    <r>
      <rPr>
        <sz val="11"/>
        <color theme="1"/>
        <rFont val="Times New Roman"/>
        <family val="1"/>
        <charset val="204"/>
      </rPr>
      <t xml:space="preserve">«Разработка и реализация комплекса мер по укреплению экологической культуры среди молодежи» </t>
    </r>
  </si>
  <si>
    <r>
      <rPr>
        <b/>
        <sz val="11"/>
        <color theme="1"/>
        <rFont val="Times New Roman"/>
        <family val="1"/>
        <charset val="204"/>
      </rPr>
      <t>Сумма гранта:</t>
    </r>
    <r>
      <rPr>
        <sz val="11"/>
        <color theme="1"/>
        <rFont val="Times New Roman"/>
        <family val="1"/>
        <charset val="204"/>
      </rPr>
      <t xml:space="preserve"> 30 000 000 (тридцать миллионов) тенге </t>
    </r>
  </si>
  <si>
    <t>Услуга экспертов</t>
  </si>
  <si>
    <t>Утешительные призы</t>
  </si>
  <si>
    <t>Перчатки рабочие</t>
  </si>
  <si>
    <t>Мусорные пакеты (большие)</t>
  </si>
  <si>
    <t>Услуга редактора</t>
  </si>
  <si>
    <t>Телесуфлер</t>
  </si>
  <si>
    <t>Планшетный компьютер</t>
  </si>
  <si>
    <t xml:space="preserve"> </t>
  </si>
  <si>
    <t>Логистические услуги по доставке в регионы</t>
  </si>
  <si>
    <t>Услуги по продвижению в социальных сетях</t>
  </si>
  <si>
    <t>Услуги по продвижению в СМИ</t>
  </si>
  <si>
    <t>Распечатка сертификатов</t>
  </si>
  <si>
    <t>Дополнительный приз</t>
  </si>
  <si>
    <t>Кофе брейк (1 500 тенге * 100 человек * 1 день)</t>
  </si>
  <si>
    <t>МФУ</t>
  </si>
  <si>
    <t>Услуга регионального координатора</t>
  </si>
  <si>
    <t>Заработная плата, в том числе:</t>
  </si>
  <si>
    <t>Социальные отчисления и социальный налог</t>
  </si>
  <si>
    <t>Банковские услуги</t>
  </si>
  <si>
    <t>Коммунальные услуги и (или) эксплуатационные расходы</t>
  </si>
  <si>
    <t>Расходные материалы, приобретение товаров, необходимых для обслуживания и содержания основных средств и другие запасы, в том числе:</t>
  </si>
  <si>
    <t xml:space="preserve">Сервер </t>
  </si>
  <si>
    <t>Моноблок</t>
  </si>
  <si>
    <t>Микрофон круговой</t>
  </si>
  <si>
    <t>ЗУМ микрофон</t>
  </si>
  <si>
    <t xml:space="preserve">Мероприятие 1. Создание YouTube канала, Telegram канала и Instagram аккаунта, где будет публиковаться вся информация о проекте. В том числе YouTube-канал «Киелі табиғат». </t>
  </si>
  <si>
    <t xml:space="preserve">Мероприятие 2. Разработка онлайн видеокурса по формированию экологической этики и культуры, основанной на принципах экософии совместно с партнерами проекта. </t>
  </si>
  <si>
    <t>Мероприятие 3. Разработка цикла видео-передач об интересных мифах, легендах казахского фольклора.</t>
  </si>
  <si>
    <t xml:space="preserve">Мероприятие 4. Создание научно-просветительских эко-движений по популяризации проекта «Киелі табиғат» в регионах. </t>
  </si>
  <si>
    <t>Мероприятие 5. Проведение республиканский онлайн конкурс «ЭкоLife Challenge», в течение 21 дня участники будут выполнять различные задания связананные экологической этики и культуры, основанной на принципах экософии.</t>
  </si>
  <si>
    <t xml:space="preserve">Мероприятие 6. Экологический марафон «Эко-Асар» по сбору вторичного сырья совместно с партнерами. </t>
  </si>
  <si>
    <t xml:space="preserve">Мероприятие 7. Пройдет всемирная акция «World Cleanup day» - «День Чистоты». </t>
  </si>
  <si>
    <t xml:space="preserve">Мероприятие 10. Конкурс «От мусора к искусству». Участники конкурса должны сделать арт объект или инсталляцию из отходов. </t>
  </si>
  <si>
    <t xml:space="preserve">Мероприятие 11. Разработка методического обучающего пособия по формированию экологической этики и культуры, основанной на принципах экософии. </t>
  </si>
  <si>
    <t>НАО "Центр поддержки гражданских инициатив"</t>
  </si>
  <si>
    <t>Председатель Правления _______________________ / Диас Л.</t>
  </si>
  <si>
    <t>Заместитель Председателя Правления _______________________ / Абенова Б.М.</t>
  </si>
  <si>
    <t>Директор Проектного офиса по государственному грантовому финансированию ________________________ / Сариев А.У.</t>
  </si>
  <si>
    <t>Главный менеджер Проектного офиса по государственному грантовому финансированию _________________________ / Мухамеджанова Д.Б.</t>
  </si>
  <si>
    <t>месяц</t>
  </si>
  <si>
    <t>штук</t>
  </si>
  <si>
    <t>услуга</t>
  </si>
  <si>
    <t>Приложение № 2                                                   
к Договору о предоставлении гранта                  
от «___» ________ 20__ года №____</t>
  </si>
  <si>
    <t>Услуги по изготовлению видеоролика (60 сек., на казахском языке)</t>
  </si>
  <si>
    <t>Обязательное социальное медицинское страхование</t>
  </si>
  <si>
    <t>Расходы на оплату аренды за помещение (100 кв.м.*    1 000 тенге)</t>
  </si>
  <si>
    <t>Материально-техническое обеспечение:</t>
  </si>
  <si>
    <t xml:space="preserve">Транспортные услуги </t>
  </si>
  <si>
    <t>Раздаточные материалы, в том числе:</t>
  </si>
  <si>
    <t>Услуга по изготовлению видеоролика (60 сек., на казахском языке)</t>
  </si>
  <si>
    <t xml:space="preserve">Сухой паек </t>
  </si>
  <si>
    <t xml:space="preserve">Мероприятие 8. Разработка и выпуск серии экосказок </t>
  </si>
  <si>
    <t>Изготовление книги</t>
  </si>
  <si>
    <t xml:space="preserve">Мероприятие 9. Постановка спектакля по сюжету экосказок </t>
  </si>
  <si>
    <t>Услуги по оформлению сцены</t>
  </si>
  <si>
    <t>Призовой фонд для победителей республиканского конкурса школьных театров (1 место - 150 000 тг., 2 место- 100 000 тг., 3 место - 50 000 тг.)</t>
  </si>
  <si>
    <t>Изготовление фотозоны</t>
  </si>
  <si>
    <t>Аренда зала (1 день)</t>
  </si>
  <si>
    <t>Изготовление методического пособия</t>
  </si>
  <si>
    <t>Услуга по изготовлению 5 видеокурсов (съемка, монтаж)</t>
  </si>
  <si>
    <t>Услуги по разработке видео-передачи (5 серий)</t>
  </si>
  <si>
    <t>Изготовление банера (3*4 м.)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</si>
</sst>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₽_-;\-* #,##0.00\ _₽_-;_-* &quot;-&quot;??\ _₽_-;_-@_-"/>
    <numFmt numFmtId="165" formatCode="_-* #,##0\ _₽_-;\-* #,##0\ _₽_-;_-* &quot;-&quot;??\ _₽_-;_-@_-"/>
    <numFmt numFmtId="166" formatCode="_-* #,##0\ _₽_-;\-* #,##0\ _₽_-;_-* &quot;-&quot;\ _₽_-;_-@_-"/>
  </numFmts>
  <fonts count="14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5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0" fontId="2" fillId="2" borderId="0" applyNumberFormat="0" applyBorder="0" applyAlignment="0" applyProtection="0"/>
  </cellStyleXfs>
  <cellXfs count="71">
    <xf numFmtId="0" fontId="0" fillId="0" borderId="0" xfId="0"/>
    <xf numFmtId="0" fontId="0" fillId="0" borderId="0" xfId="0" applyFill="1"/>
    <xf numFmtId="0" fontId="8" fillId="0" borderId="0" xfId="0" applyFont="1" applyFill="1"/>
    <xf numFmtId="3" fontId="1" fillId="0" borderId="0" xfId="0" applyNumberFormat="1" applyFont="1" applyFill="1"/>
    <xf numFmtId="0" fontId="5" fillId="0" borderId="0" xfId="0" applyFont="1" applyFill="1" applyAlignment="1">
      <alignment vertical="center"/>
    </xf>
    <xf numFmtId="0" fontId="4" fillId="0" borderId="0" xfId="0" applyFont="1" applyFill="1"/>
    <xf numFmtId="0" fontId="0" fillId="0" borderId="0" xfId="0" applyFill="1" applyAlignment="1">
      <alignment horizontal="left"/>
    </xf>
    <xf numFmtId="1" fontId="0" fillId="0" borderId="0" xfId="0" applyNumberFormat="1" applyFill="1"/>
    <xf numFmtId="0" fontId="2" fillId="2" borderId="0" xfId="2"/>
    <xf numFmtId="0" fontId="3" fillId="2" borderId="0" xfId="2" applyFont="1"/>
    <xf numFmtId="0" fontId="0" fillId="0" borderId="0" xfId="0" applyFont="1"/>
    <xf numFmtId="1" fontId="6" fillId="3" borderId="1" xfId="0" applyNumberFormat="1" applyFont="1" applyFill="1" applyBorder="1" applyAlignment="1">
      <alignment horizontal="center" vertical="center" wrapText="1"/>
    </xf>
    <xf numFmtId="1" fontId="6" fillId="3" borderId="1" xfId="0" applyNumberFormat="1" applyFont="1" applyFill="1" applyBorder="1" applyAlignment="1">
      <alignment horizontal="left" vertical="center" wrapText="1"/>
    </xf>
    <xf numFmtId="1" fontId="5" fillId="3" borderId="1" xfId="0" applyNumberFormat="1" applyFont="1" applyFill="1" applyBorder="1" applyAlignment="1">
      <alignment horizontal="center" vertical="center" wrapText="1"/>
    </xf>
    <xf numFmtId="0" fontId="0" fillId="3" borderId="0" xfId="0" applyFill="1"/>
    <xf numFmtId="0" fontId="0" fillId="3" borderId="0" xfId="0" applyFont="1" applyFill="1"/>
    <xf numFmtId="0" fontId="9" fillId="0" borderId="0" xfId="0" applyFont="1"/>
    <xf numFmtId="0" fontId="3" fillId="0" borderId="0" xfId="0" applyFont="1" applyFill="1"/>
    <xf numFmtId="165" fontId="3" fillId="0" borderId="0" xfId="0" applyNumberFormat="1" applyFont="1" applyFill="1"/>
    <xf numFmtId="0" fontId="3" fillId="0" borderId="0" xfId="0" applyFont="1" applyFill="1" applyAlignment="1">
      <alignment horizontal="center"/>
    </xf>
    <xf numFmtId="1" fontId="5" fillId="3" borderId="0" xfId="0" applyNumberFormat="1" applyFont="1" applyFill="1" applyAlignment="1">
      <alignment horizontal="left" vertical="center"/>
    </xf>
    <xf numFmtId="1" fontId="6" fillId="3" borderId="0" xfId="0" applyNumberFormat="1" applyFont="1" applyFill="1" applyAlignment="1">
      <alignment horizontal="left" vertical="center"/>
    </xf>
    <xf numFmtId="1" fontId="4" fillId="3" borderId="0" xfId="0" applyNumberFormat="1" applyFont="1" applyFill="1" applyAlignment="1">
      <alignment horizontal="left"/>
    </xf>
    <xf numFmtId="1" fontId="4" fillId="3" borderId="1" xfId="0" applyNumberFormat="1" applyFont="1" applyFill="1" applyBorder="1" applyAlignment="1">
      <alignment horizontal="center" vertical="center" wrapText="1"/>
    </xf>
    <xf numFmtId="165" fontId="4" fillId="3" borderId="1" xfId="1" applyNumberFormat="1" applyFont="1" applyFill="1" applyBorder="1" applyAlignment="1">
      <alignment horizontal="center" vertical="center"/>
    </xf>
    <xf numFmtId="1" fontId="3" fillId="3" borderId="1" xfId="0" applyNumberFormat="1" applyFont="1" applyFill="1" applyBorder="1" applyAlignment="1">
      <alignment horizontal="center" vertical="center" wrapText="1"/>
    </xf>
    <xf numFmtId="165" fontId="3" fillId="3" borderId="1" xfId="1" applyNumberFormat="1" applyFont="1" applyFill="1" applyBorder="1" applyAlignment="1">
      <alignment horizontal="center" vertical="center"/>
    </xf>
    <xf numFmtId="1" fontId="5" fillId="3" borderId="1" xfId="0" applyNumberFormat="1" applyFont="1" applyFill="1" applyBorder="1" applyAlignment="1">
      <alignment horizontal="left" vertical="center" wrapText="1"/>
    </xf>
    <xf numFmtId="1" fontId="7" fillId="3" borderId="1" xfId="0" applyNumberFormat="1" applyFont="1" applyFill="1" applyBorder="1" applyAlignment="1">
      <alignment horizontal="left" vertical="center" wrapText="1"/>
    </xf>
    <xf numFmtId="1" fontId="3" fillId="3" borderId="1" xfId="2" applyNumberFormat="1" applyFont="1" applyFill="1" applyBorder="1" applyAlignment="1">
      <alignment horizontal="center" vertical="center" wrapText="1"/>
    </xf>
    <xf numFmtId="1" fontId="3" fillId="3" borderId="1" xfId="2" applyNumberFormat="1" applyFont="1" applyFill="1" applyBorder="1" applyAlignment="1">
      <alignment horizontal="left" vertical="center" wrapText="1"/>
    </xf>
    <xf numFmtId="1" fontId="12" fillId="3" borderId="1" xfId="0" applyNumberFormat="1" applyFont="1" applyFill="1" applyBorder="1" applyAlignment="1">
      <alignment horizontal="center" vertical="center" wrapText="1"/>
    </xf>
    <xf numFmtId="1" fontId="3" fillId="3" borderId="3" xfId="2" applyNumberFormat="1" applyFont="1" applyFill="1" applyBorder="1" applyAlignment="1">
      <alignment horizontal="center" vertical="center" wrapText="1"/>
    </xf>
    <xf numFmtId="1" fontId="3" fillId="3" borderId="3" xfId="2" applyNumberFormat="1" applyFont="1" applyFill="1" applyBorder="1" applyAlignment="1">
      <alignment horizontal="left" vertical="center" wrapText="1"/>
    </xf>
    <xf numFmtId="166" fontId="4" fillId="3" borderId="1" xfId="1" applyNumberFormat="1" applyFont="1" applyFill="1" applyBorder="1" applyAlignment="1">
      <alignment horizontal="center" vertical="center"/>
    </xf>
    <xf numFmtId="166" fontId="6" fillId="3" borderId="1" xfId="1" applyNumberFormat="1" applyFont="1" applyFill="1" applyBorder="1" applyAlignment="1">
      <alignment horizontal="center" vertical="center"/>
    </xf>
    <xf numFmtId="166" fontId="5" fillId="3" borderId="1" xfId="1" applyNumberFormat="1" applyFont="1" applyFill="1" applyBorder="1" applyAlignment="1">
      <alignment horizontal="center" vertical="center"/>
    </xf>
    <xf numFmtId="166" fontId="7" fillId="3" borderId="1" xfId="1" applyNumberFormat="1" applyFont="1" applyFill="1" applyBorder="1" applyAlignment="1">
      <alignment horizontal="center" vertical="center"/>
    </xf>
    <xf numFmtId="166" fontId="3" fillId="3" borderId="1" xfId="2" applyNumberFormat="1" applyFont="1" applyFill="1" applyBorder="1" applyAlignment="1">
      <alignment horizontal="center" vertical="center"/>
    </xf>
    <xf numFmtId="166" fontId="11" fillId="3" borderId="1" xfId="1" applyNumberFormat="1" applyFont="1" applyFill="1" applyBorder="1" applyAlignment="1">
      <alignment horizontal="center" vertical="center"/>
    </xf>
    <xf numFmtId="166" fontId="12" fillId="3" borderId="1" xfId="1" applyNumberFormat="1" applyFont="1" applyFill="1" applyBorder="1" applyAlignment="1">
      <alignment horizontal="center" vertical="center"/>
    </xf>
    <xf numFmtId="166" fontId="13" fillId="3" borderId="1" xfId="1" applyNumberFormat="1" applyFont="1" applyFill="1" applyBorder="1" applyAlignment="1">
      <alignment horizontal="center" vertical="center"/>
    </xf>
    <xf numFmtId="166" fontId="3" fillId="3" borderId="3" xfId="2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1" fontId="4" fillId="3" borderId="0" xfId="0" applyNumberFormat="1" applyFont="1" applyFill="1" applyAlignment="1">
      <alignment horizontal="center"/>
    </xf>
    <xf numFmtId="1" fontId="5" fillId="3" borderId="1" xfId="1" applyNumberFormat="1" applyFont="1" applyFill="1" applyBorder="1" applyAlignment="1">
      <alignment horizontal="center" vertical="center"/>
    </xf>
    <xf numFmtId="1" fontId="4" fillId="3" borderId="1" xfId="1" applyNumberFormat="1" applyFont="1" applyFill="1" applyBorder="1" applyAlignment="1">
      <alignment horizontal="center" vertical="center"/>
    </xf>
    <xf numFmtId="1" fontId="6" fillId="3" borderId="1" xfId="1" applyNumberFormat="1" applyFont="1" applyFill="1" applyBorder="1" applyAlignment="1">
      <alignment horizontal="center" vertical="center"/>
    </xf>
    <xf numFmtId="1" fontId="3" fillId="3" borderId="1" xfId="2" applyNumberFormat="1" applyFont="1" applyFill="1" applyBorder="1" applyAlignment="1">
      <alignment horizontal="center" vertical="center"/>
    </xf>
    <xf numFmtId="1" fontId="12" fillId="3" borderId="1" xfId="1" applyNumberFormat="1" applyFont="1" applyFill="1" applyBorder="1" applyAlignment="1">
      <alignment horizontal="center" vertical="center"/>
    </xf>
    <xf numFmtId="1" fontId="3" fillId="3" borderId="3" xfId="2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3" fillId="3" borderId="1" xfId="2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10" fillId="0" borderId="7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4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center"/>
    </xf>
    <xf numFmtId="0" fontId="4" fillId="3" borderId="0" xfId="0" applyFont="1" applyFill="1" applyAlignment="1">
      <alignment horizontal="left" wrapText="1"/>
    </xf>
    <xf numFmtId="1" fontId="6" fillId="3" borderId="4" xfId="0" applyNumberFormat="1" applyFont="1" applyFill="1" applyBorder="1" applyAlignment="1">
      <alignment horizontal="center" vertical="center" wrapText="1"/>
    </xf>
    <xf numFmtId="1" fontId="6" fillId="3" borderId="5" xfId="0" applyNumberFormat="1" applyFont="1" applyFill="1" applyBorder="1" applyAlignment="1">
      <alignment horizontal="center" vertical="center" wrapText="1"/>
    </xf>
    <xf numFmtId="1" fontId="6" fillId="3" borderId="6" xfId="0" applyNumberFormat="1" applyFont="1" applyFill="1" applyBorder="1" applyAlignment="1">
      <alignment horizontal="center" vertical="center" wrapText="1"/>
    </xf>
    <xf numFmtId="1" fontId="6" fillId="3" borderId="3" xfId="0" applyNumberFormat="1" applyFont="1" applyFill="1" applyBorder="1" applyAlignment="1">
      <alignment horizontal="center" vertical="center" wrapText="1"/>
    </xf>
    <xf numFmtId="1" fontId="6" fillId="3" borderId="2" xfId="0" applyNumberFormat="1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left" wrapText="1"/>
    </xf>
  </cellXfs>
  <cellStyles count="3">
    <cellStyle name="60% — акцент1" xfId="2" builtinId="32"/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29"/>
  <sheetViews>
    <sheetView tabSelected="1" view="pageBreakPreview" zoomScale="85" zoomScaleNormal="85" zoomScaleSheetLayoutView="85" workbookViewId="0">
      <selection activeCell="I101" sqref="I101"/>
    </sheetView>
  </sheetViews>
  <sheetFormatPr defaultColWidth="9.140625" defaultRowHeight="15" x14ac:dyDescent="0.25"/>
  <cols>
    <col min="1" max="1" width="3.28515625" style="1" bestFit="1" customWidth="1"/>
    <col min="2" max="2" width="51" style="1" customWidth="1"/>
    <col min="3" max="3" width="13.140625" style="1" customWidth="1"/>
    <col min="4" max="4" width="13.28515625" style="45" customWidth="1"/>
    <col min="5" max="5" width="13.85546875" style="1" customWidth="1"/>
    <col min="6" max="6" width="14.85546875" style="1" customWidth="1"/>
    <col min="7" max="8" width="14.7109375" style="1" customWidth="1"/>
    <col min="9" max="9" width="18.5703125" style="1" customWidth="1"/>
    <col min="10" max="10" width="10.42578125" style="1" bestFit="1" customWidth="1"/>
    <col min="11" max="11" width="9.5703125" style="1" bestFit="1" customWidth="1"/>
    <col min="12" max="12" width="9.140625" style="1"/>
    <col min="13" max="13" width="11.5703125" style="1" customWidth="1"/>
    <col min="14" max="16384" width="9.140625" style="1"/>
  </cols>
  <sheetData>
    <row r="1" spans="1:9" x14ac:dyDescent="0.25">
      <c r="D1" s="43"/>
      <c r="E1" s="5"/>
      <c r="F1" s="5"/>
      <c r="G1" s="62" t="s">
        <v>83</v>
      </c>
      <c r="H1" s="62"/>
      <c r="I1" s="62"/>
    </row>
    <row r="2" spans="1:9" x14ac:dyDescent="0.25">
      <c r="D2" s="43"/>
      <c r="E2" s="5"/>
      <c r="F2" s="5"/>
      <c r="G2" s="62"/>
      <c r="H2" s="62"/>
      <c r="I2" s="62"/>
    </row>
    <row r="3" spans="1:9" x14ac:dyDescent="0.25">
      <c r="D3" s="43"/>
      <c r="E3" s="5"/>
      <c r="F3" s="5"/>
      <c r="G3" s="62"/>
      <c r="H3" s="62"/>
      <c r="I3" s="62"/>
    </row>
    <row r="4" spans="1:9" ht="15.75" x14ac:dyDescent="0.25">
      <c r="D4" s="44"/>
    </row>
    <row r="5" spans="1:9" ht="15.75" customHeight="1" x14ac:dyDescent="0.25">
      <c r="A5" s="63" t="s">
        <v>15</v>
      </c>
      <c r="B5" s="63"/>
      <c r="C5" s="63"/>
      <c r="D5" s="63"/>
      <c r="E5" s="63"/>
      <c r="F5" s="63"/>
      <c r="G5" s="63"/>
      <c r="H5" s="63"/>
    </row>
    <row r="7" spans="1:9" ht="13.5" customHeight="1" x14ac:dyDescent="0.25">
      <c r="A7" s="64" t="s">
        <v>16</v>
      </c>
      <c r="B7" s="64"/>
      <c r="C7" s="64"/>
      <c r="D7" s="64"/>
      <c r="E7" s="64"/>
      <c r="F7" s="64"/>
      <c r="G7" s="64"/>
      <c r="H7" s="64"/>
      <c r="I7" s="64"/>
    </row>
    <row r="8" spans="1:9" s="6" customFormat="1" x14ac:dyDescent="0.25">
      <c r="A8" s="70" t="s">
        <v>39</v>
      </c>
      <c r="B8" s="70"/>
      <c r="C8" s="70"/>
      <c r="D8" s="70"/>
      <c r="E8" s="70"/>
      <c r="F8" s="70"/>
      <c r="G8" s="70"/>
      <c r="H8" s="70"/>
      <c r="I8" s="70"/>
    </row>
    <row r="9" spans="1:9" ht="15" customHeight="1" x14ac:dyDescent="0.25">
      <c r="A9" s="64" t="s">
        <v>40</v>
      </c>
      <c r="B9" s="64"/>
      <c r="C9" s="64"/>
      <c r="D9" s="64"/>
      <c r="E9" s="64"/>
      <c r="F9" s="64"/>
      <c r="G9" s="64"/>
      <c r="H9" s="64"/>
      <c r="I9" s="64"/>
    </row>
    <row r="10" spans="1:9" ht="12.75" customHeight="1" x14ac:dyDescent="0.25">
      <c r="A10" s="20" t="s">
        <v>0</v>
      </c>
      <c r="B10" s="21"/>
      <c r="C10" s="22"/>
      <c r="D10" s="46"/>
      <c r="E10" s="22"/>
      <c r="F10" s="22"/>
      <c r="G10" s="22"/>
      <c r="H10" s="22"/>
      <c r="I10" s="22"/>
    </row>
    <row r="11" spans="1:9" ht="15" customHeight="1" x14ac:dyDescent="0.25">
      <c r="A11" s="68" t="s">
        <v>1</v>
      </c>
      <c r="B11" s="68" t="s">
        <v>29</v>
      </c>
      <c r="C11" s="68" t="s">
        <v>2</v>
      </c>
      <c r="D11" s="68" t="s">
        <v>3</v>
      </c>
      <c r="E11" s="68" t="s">
        <v>4</v>
      </c>
      <c r="F11" s="68" t="s">
        <v>5</v>
      </c>
      <c r="G11" s="65" t="s">
        <v>6</v>
      </c>
      <c r="H11" s="66"/>
      <c r="I11" s="67"/>
    </row>
    <row r="12" spans="1:9" ht="57" x14ac:dyDescent="0.25">
      <c r="A12" s="69"/>
      <c r="B12" s="69"/>
      <c r="C12" s="69"/>
      <c r="D12" s="69"/>
      <c r="E12" s="69"/>
      <c r="F12" s="69"/>
      <c r="G12" s="11" t="s">
        <v>7</v>
      </c>
      <c r="H12" s="11" t="s">
        <v>8</v>
      </c>
      <c r="I12" s="11" t="s">
        <v>9</v>
      </c>
    </row>
    <row r="13" spans="1:9" x14ac:dyDescent="0.25">
      <c r="A13" s="11">
        <v>1</v>
      </c>
      <c r="B13" s="12" t="s">
        <v>10</v>
      </c>
      <c r="C13" s="23"/>
      <c r="D13" s="24"/>
      <c r="E13" s="34"/>
      <c r="F13" s="35">
        <f>F14+F20+F21+F22+F23+F24+F25</f>
        <v>7334640</v>
      </c>
      <c r="G13" s="35"/>
      <c r="H13" s="35"/>
      <c r="I13" s="35">
        <f>I14+I20+I21+I22+I23+I24+I25</f>
        <v>7334640</v>
      </c>
    </row>
    <row r="14" spans="1:9" s="2" customFormat="1" x14ac:dyDescent="0.25">
      <c r="A14" s="11"/>
      <c r="B14" s="12" t="s">
        <v>57</v>
      </c>
      <c r="C14" s="25"/>
      <c r="D14" s="26"/>
      <c r="E14" s="35"/>
      <c r="F14" s="35">
        <f>SUM(F15:F19)</f>
        <v>4680000</v>
      </c>
      <c r="G14" s="35"/>
      <c r="H14" s="35"/>
      <c r="I14" s="35">
        <f>SUM(I15:I19)</f>
        <v>4680000</v>
      </c>
    </row>
    <row r="15" spans="1:9" x14ac:dyDescent="0.25">
      <c r="A15" s="13"/>
      <c r="B15" s="27" t="s">
        <v>17</v>
      </c>
      <c r="C15" s="13" t="s">
        <v>80</v>
      </c>
      <c r="D15" s="47">
        <v>9</v>
      </c>
      <c r="E15" s="36">
        <v>130000</v>
      </c>
      <c r="F15" s="36">
        <f>D15*E15</f>
        <v>1170000</v>
      </c>
      <c r="G15" s="36"/>
      <c r="H15" s="36"/>
      <c r="I15" s="36">
        <f>F15</f>
        <v>1170000</v>
      </c>
    </row>
    <row r="16" spans="1:9" x14ac:dyDescent="0.25">
      <c r="A16" s="13"/>
      <c r="B16" s="27" t="s">
        <v>18</v>
      </c>
      <c r="C16" s="13" t="s">
        <v>80</v>
      </c>
      <c r="D16" s="47">
        <v>9</v>
      </c>
      <c r="E16" s="36">
        <v>115000</v>
      </c>
      <c r="F16" s="36">
        <f t="shared" ref="F16:F19" si="0">D16*E16</f>
        <v>1035000</v>
      </c>
      <c r="G16" s="36"/>
      <c r="H16" s="36"/>
      <c r="I16" s="36">
        <f>F16</f>
        <v>1035000</v>
      </c>
    </row>
    <row r="17" spans="1:11" x14ac:dyDescent="0.25">
      <c r="A17" s="13"/>
      <c r="B17" s="27" t="s">
        <v>19</v>
      </c>
      <c r="C17" s="13" t="s">
        <v>80</v>
      </c>
      <c r="D17" s="47">
        <v>9</v>
      </c>
      <c r="E17" s="36">
        <v>95000</v>
      </c>
      <c r="F17" s="36">
        <f t="shared" si="0"/>
        <v>855000</v>
      </c>
      <c r="G17" s="36"/>
      <c r="H17" s="36"/>
      <c r="I17" s="36">
        <f t="shared" ref="I17:I19" si="1">F17</f>
        <v>855000</v>
      </c>
    </row>
    <row r="18" spans="1:11" x14ac:dyDescent="0.25">
      <c r="A18" s="13"/>
      <c r="B18" s="27" t="s">
        <v>26</v>
      </c>
      <c r="C18" s="13" t="s">
        <v>80</v>
      </c>
      <c r="D18" s="48">
        <v>9</v>
      </c>
      <c r="E18" s="34">
        <v>80000</v>
      </c>
      <c r="F18" s="36">
        <f t="shared" si="0"/>
        <v>720000</v>
      </c>
      <c r="G18" s="36"/>
      <c r="H18" s="36"/>
      <c r="I18" s="36">
        <f t="shared" si="1"/>
        <v>720000</v>
      </c>
    </row>
    <row r="19" spans="1:11" x14ac:dyDescent="0.25">
      <c r="A19" s="13"/>
      <c r="B19" s="27" t="s">
        <v>25</v>
      </c>
      <c r="C19" s="13" t="s">
        <v>80</v>
      </c>
      <c r="D19" s="47">
        <v>9</v>
      </c>
      <c r="E19" s="36">
        <v>100000</v>
      </c>
      <c r="F19" s="36">
        <f t="shared" si="0"/>
        <v>900000</v>
      </c>
      <c r="G19" s="36"/>
      <c r="H19" s="36"/>
      <c r="I19" s="36">
        <f t="shared" si="1"/>
        <v>900000</v>
      </c>
    </row>
    <row r="20" spans="1:11" s="2" customFormat="1" x14ac:dyDescent="0.25">
      <c r="A20" s="11"/>
      <c r="B20" s="12" t="s">
        <v>58</v>
      </c>
      <c r="C20" s="11" t="s">
        <v>80</v>
      </c>
      <c r="D20" s="49">
        <v>9</v>
      </c>
      <c r="E20" s="37">
        <f>(E15+E16+E17+E18+E19)*0.9*0.035+((E15+E16+E17+E18+E19)*0.9*0.095-(E15+E16+E17+E18+E19)*0.9*0.035)</f>
        <v>44460</v>
      </c>
      <c r="F20" s="35">
        <f>D20*E20</f>
        <v>400140</v>
      </c>
      <c r="G20" s="35"/>
      <c r="H20" s="35"/>
      <c r="I20" s="35">
        <f t="shared" ref="I20:I24" si="2">F20</f>
        <v>400140</v>
      </c>
    </row>
    <row r="21" spans="1:11" s="2" customFormat="1" ht="16.5" customHeight="1" x14ac:dyDescent="0.25">
      <c r="A21" s="25"/>
      <c r="B21" s="12" t="s">
        <v>85</v>
      </c>
      <c r="C21" s="11" t="s">
        <v>80</v>
      </c>
      <c r="D21" s="49">
        <v>9</v>
      </c>
      <c r="E21" s="35">
        <f xml:space="preserve"> (E15+E16+E1+E18+E19+E17)*2%</f>
        <v>10400</v>
      </c>
      <c r="F21" s="35">
        <f>D21*E21</f>
        <v>93600</v>
      </c>
      <c r="G21" s="35"/>
      <c r="H21" s="35"/>
      <c r="I21" s="35">
        <f t="shared" si="2"/>
        <v>93600</v>
      </c>
    </row>
    <row r="22" spans="1:11" s="2" customFormat="1" x14ac:dyDescent="0.25">
      <c r="A22" s="11"/>
      <c r="B22" s="12" t="s">
        <v>59</v>
      </c>
      <c r="C22" s="11" t="s">
        <v>80</v>
      </c>
      <c r="D22" s="49">
        <v>9</v>
      </c>
      <c r="E22" s="35">
        <v>15000</v>
      </c>
      <c r="F22" s="35">
        <f>D22*E22</f>
        <v>135000</v>
      </c>
      <c r="G22" s="35"/>
      <c r="H22" s="35"/>
      <c r="I22" s="35">
        <f t="shared" si="2"/>
        <v>135000</v>
      </c>
    </row>
    <row r="23" spans="1:11" s="2" customFormat="1" ht="31.5" customHeight="1" x14ac:dyDescent="0.25">
      <c r="A23" s="11"/>
      <c r="B23" s="12" t="s">
        <v>60</v>
      </c>
      <c r="C23" s="11" t="s">
        <v>80</v>
      </c>
      <c r="D23" s="49">
        <v>9</v>
      </c>
      <c r="E23" s="35">
        <v>30100</v>
      </c>
      <c r="F23" s="35">
        <f>D23*E23</f>
        <v>270900</v>
      </c>
      <c r="G23" s="35"/>
      <c r="H23" s="35"/>
      <c r="I23" s="35">
        <f t="shared" si="2"/>
        <v>270900</v>
      </c>
    </row>
    <row r="24" spans="1:11" s="2" customFormat="1" ht="33" customHeight="1" x14ac:dyDescent="0.25">
      <c r="A24" s="11"/>
      <c r="B24" s="28" t="s">
        <v>86</v>
      </c>
      <c r="C24" s="11" t="s">
        <v>80</v>
      </c>
      <c r="D24" s="49">
        <v>9</v>
      </c>
      <c r="E24" s="35">
        <v>180000</v>
      </c>
      <c r="F24" s="35">
        <f>D24*E24</f>
        <v>1620000</v>
      </c>
      <c r="G24" s="35"/>
      <c r="H24" s="35"/>
      <c r="I24" s="35">
        <f t="shared" si="2"/>
        <v>1620000</v>
      </c>
    </row>
    <row r="25" spans="1:11" s="2" customFormat="1" ht="46.5" customHeight="1" x14ac:dyDescent="0.25">
      <c r="A25" s="11"/>
      <c r="B25" s="56" t="s">
        <v>61</v>
      </c>
      <c r="C25" s="11"/>
      <c r="D25" s="49"/>
      <c r="E25" s="35"/>
      <c r="F25" s="35">
        <f>F26</f>
        <v>135000</v>
      </c>
      <c r="G25" s="35"/>
      <c r="H25" s="35"/>
      <c r="I25" s="35">
        <f>I26</f>
        <v>135000</v>
      </c>
    </row>
    <row r="26" spans="1:11" x14ac:dyDescent="0.25">
      <c r="A26" s="13"/>
      <c r="B26" s="57" t="s">
        <v>12</v>
      </c>
      <c r="C26" s="13" t="s">
        <v>80</v>
      </c>
      <c r="D26" s="47">
        <v>9</v>
      </c>
      <c r="E26" s="36">
        <v>15000</v>
      </c>
      <c r="F26" s="36">
        <f>D26*E26</f>
        <v>135000</v>
      </c>
      <c r="G26" s="36"/>
      <c r="H26" s="36"/>
      <c r="I26" s="36">
        <f t="shared" ref="I26" si="3">F26</f>
        <v>135000</v>
      </c>
      <c r="K26" s="7"/>
    </row>
    <row r="27" spans="1:11" s="14" customFormat="1" x14ac:dyDescent="0.25">
      <c r="A27" s="11">
        <v>2</v>
      </c>
      <c r="B27" s="12" t="s">
        <v>87</v>
      </c>
      <c r="C27" s="13"/>
      <c r="D27" s="47"/>
      <c r="E27" s="36"/>
      <c r="F27" s="35">
        <f>F28+F29+F30+F31+F32+F33+F34+F35</f>
        <v>3000000</v>
      </c>
      <c r="G27" s="35"/>
      <c r="H27" s="35"/>
      <c r="I27" s="35">
        <f>SUM(I28:I35)</f>
        <v>3000000</v>
      </c>
    </row>
    <row r="28" spans="1:11" s="15" customFormat="1" x14ac:dyDescent="0.25">
      <c r="A28" s="13"/>
      <c r="B28" s="27" t="s">
        <v>64</v>
      </c>
      <c r="C28" s="13" t="s">
        <v>81</v>
      </c>
      <c r="D28" s="47">
        <v>1</v>
      </c>
      <c r="E28" s="36">
        <v>200000</v>
      </c>
      <c r="F28" s="36">
        <f>D28*E28</f>
        <v>200000</v>
      </c>
      <c r="G28" s="36"/>
      <c r="H28" s="36"/>
      <c r="I28" s="36">
        <f>F28</f>
        <v>200000</v>
      </c>
    </row>
    <row r="29" spans="1:11" s="15" customFormat="1" x14ac:dyDescent="0.25">
      <c r="A29" s="13"/>
      <c r="B29" s="27" t="s">
        <v>65</v>
      </c>
      <c r="C29" s="13" t="s">
        <v>81</v>
      </c>
      <c r="D29" s="47">
        <v>2</v>
      </c>
      <c r="E29" s="36">
        <v>200000</v>
      </c>
      <c r="F29" s="36">
        <f t="shared" ref="F29:F30" si="4">D29*E29</f>
        <v>400000</v>
      </c>
      <c r="G29" s="36"/>
      <c r="H29" s="36"/>
      <c r="I29" s="36">
        <f t="shared" ref="I29:I30" si="5">F29</f>
        <v>400000</v>
      </c>
    </row>
    <row r="30" spans="1:11" s="15" customFormat="1" x14ac:dyDescent="0.25">
      <c r="A30" s="13"/>
      <c r="B30" s="27" t="s">
        <v>55</v>
      </c>
      <c r="C30" s="13" t="s">
        <v>81</v>
      </c>
      <c r="D30" s="47">
        <v>1</v>
      </c>
      <c r="E30" s="36">
        <v>200000</v>
      </c>
      <c r="F30" s="36">
        <f t="shared" si="4"/>
        <v>200000</v>
      </c>
      <c r="G30" s="36"/>
      <c r="H30" s="36"/>
      <c r="I30" s="36">
        <f t="shared" si="5"/>
        <v>200000</v>
      </c>
    </row>
    <row r="31" spans="1:11" s="15" customFormat="1" x14ac:dyDescent="0.25">
      <c r="A31" s="13" t="s">
        <v>48</v>
      </c>
      <c r="B31" s="27" t="s">
        <v>46</v>
      </c>
      <c r="C31" s="13" t="s">
        <v>81</v>
      </c>
      <c r="D31" s="47">
        <v>1</v>
      </c>
      <c r="E31" s="36">
        <v>300000</v>
      </c>
      <c r="F31" s="36">
        <f t="shared" ref="F31:F35" si="6">D31*E31</f>
        <v>300000</v>
      </c>
      <c r="G31" s="36"/>
      <c r="H31" s="36"/>
      <c r="I31" s="36">
        <f t="shared" ref="I31:I35" si="7">F31</f>
        <v>300000</v>
      </c>
    </row>
    <row r="32" spans="1:11" s="15" customFormat="1" x14ac:dyDescent="0.25">
      <c r="A32" s="13"/>
      <c r="B32" s="27" t="s">
        <v>47</v>
      </c>
      <c r="C32" s="13" t="s">
        <v>81</v>
      </c>
      <c r="D32" s="47">
        <v>1</v>
      </c>
      <c r="E32" s="36">
        <v>300000</v>
      </c>
      <c r="F32" s="36">
        <f t="shared" si="6"/>
        <v>300000</v>
      </c>
      <c r="G32" s="36"/>
      <c r="H32" s="36"/>
      <c r="I32" s="36">
        <f t="shared" si="7"/>
        <v>300000</v>
      </c>
    </row>
    <row r="33" spans="1:10" s="15" customFormat="1" x14ac:dyDescent="0.25">
      <c r="A33" s="13"/>
      <c r="B33" s="27" t="s">
        <v>62</v>
      </c>
      <c r="C33" s="13" t="s">
        <v>81</v>
      </c>
      <c r="D33" s="47">
        <v>1</v>
      </c>
      <c r="E33" s="36">
        <v>800000</v>
      </c>
      <c r="F33" s="36">
        <f>D33*E33</f>
        <v>800000</v>
      </c>
      <c r="G33" s="36"/>
      <c r="H33" s="36"/>
      <c r="I33" s="36">
        <f t="shared" si="7"/>
        <v>800000</v>
      </c>
    </row>
    <row r="34" spans="1:10" s="15" customFormat="1" x14ac:dyDescent="0.25">
      <c r="A34" s="13"/>
      <c r="B34" s="27" t="s">
        <v>63</v>
      </c>
      <c r="C34" s="13" t="s">
        <v>81</v>
      </c>
      <c r="D34" s="47">
        <v>1</v>
      </c>
      <c r="E34" s="36">
        <v>500000</v>
      </c>
      <c r="F34" s="36">
        <f t="shared" si="6"/>
        <v>500000</v>
      </c>
      <c r="G34" s="36"/>
      <c r="H34" s="36"/>
      <c r="I34" s="36">
        <f t="shared" si="7"/>
        <v>500000</v>
      </c>
    </row>
    <row r="35" spans="1:10" s="15" customFormat="1" x14ac:dyDescent="0.25">
      <c r="A35" s="13"/>
      <c r="B35" s="27" t="s">
        <v>32</v>
      </c>
      <c r="C35" s="13" t="s">
        <v>81</v>
      </c>
      <c r="D35" s="47">
        <v>2</v>
      </c>
      <c r="E35" s="36">
        <v>150000</v>
      </c>
      <c r="F35" s="36">
        <f t="shared" si="6"/>
        <v>300000</v>
      </c>
      <c r="G35" s="36"/>
      <c r="H35" s="36"/>
      <c r="I35" s="36">
        <f t="shared" si="7"/>
        <v>300000</v>
      </c>
    </row>
    <row r="36" spans="1:10" s="8" customFormat="1" x14ac:dyDescent="0.25">
      <c r="A36" s="11">
        <v>3</v>
      </c>
      <c r="B36" s="12" t="s">
        <v>11</v>
      </c>
      <c r="C36" s="13"/>
      <c r="D36" s="47"/>
      <c r="E36" s="36"/>
      <c r="F36" s="35">
        <f>F37+F43+F51+F101+F48+F57+F61+F66+F74+F81+F90</f>
        <v>19665360</v>
      </c>
      <c r="G36" s="35"/>
      <c r="H36" s="35"/>
      <c r="I36" s="35">
        <f>I37+I43+I51+I101+I48+I57+I61+I66+I74+I81+I90</f>
        <v>19665360</v>
      </c>
    </row>
    <row r="37" spans="1:10" ht="63" customHeight="1" x14ac:dyDescent="0.25">
      <c r="A37" s="29"/>
      <c r="B37" s="30" t="s">
        <v>66</v>
      </c>
      <c r="C37" s="29"/>
      <c r="D37" s="50"/>
      <c r="E37" s="38"/>
      <c r="F37" s="38">
        <f>F38</f>
        <v>2800000</v>
      </c>
      <c r="G37" s="38"/>
      <c r="H37" s="38"/>
      <c r="I37" s="38">
        <f>I38</f>
        <v>2800000</v>
      </c>
      <c r="J37" s="3"/>
    </row>
    <row r="38" spans="1:10" ht="28.5" customHeight="1" x14ac:dyDescent="0.25">
      <c r="A38" s="13"/>
      <c r="B38" s="53" t="s">
        <v>20</v>
      </c>
      <c r="C38" s="13"/>
      <c r="D38" s="47"/>
      <c r="E38" s="36"/>
      <c r="F38" s="35">
        <f>F39+F40+F41+F42</f>
        <v>2800000</v>
      </c>
      <c r="G38" s="35"/>
      <c r="H38" s="35"/>
      <c r="I38" s="35">
        <f>SUM(I39:I42)</f>
        <v>2800000</v>
      </c>
    </row>
    <row r="39" spans="1:10" x14ac:dyDescent="0.25">
      <c r="A39" s="13"/>
      <c r="B39" s="54" t="s">
        <v>30</v>
      </c>
      <c r="C39" s="23" t="s">
        <v>82</v>
      </c>
      <c r="D39" s="47">
        <v>1</v>
      </c>
      <c r="E39" s="36">
        <v>250000</v>
      </c>
      <c r="F39" s="36">
        <f>D39*E39</f>
        <v>250000</v>
      </c>
      <c r="G39" s="36"/>
      <c r="H39" s="36"/>
      <c r="I39" s="36">
        <f t="shared" ref="I39" si="8">F39</f>
        <v>250000</v>
      </c>
    </row>
    <row r="40" spans="1:10" ht="30" x14ac:dyDescent="0.25">
      <c r="A40" s="13"/>
      <c r="B40" s="54" t="s">
        <v>84</v>
      </c>
      <c r="C40" s="23" t="s">
        <v>82</v>
      </c>
      <c r="D40" s="47">
        <v>10</v>
      </c>
      <c r="E40" s="36">
        <v>150000</v>
      </c>
      <c r="F40" s="36">
        <f>E40*D40</f>
        <v>1500000</v>
      </c>
      <c r="G40" s="35"/>
      <c r="H40" s="35"/>
      <c r="I40" s="36">
        <f t="shared" ref="I40" si="9">F40</f>
        <v>1500000</v>
      </c>
    </row>
    <row r="41" spans="1:10" x14ac:dyDescent="0.25">
      <c r="A41" s="13"/>
      <c r="B41" s="54" t="s">
        <v>50</v>
      </c>
      <c r="C41" s="23" t="s">
        <v>82</v>
      </c>
      <c r="D41" s="48">
        <v>1</v>
      </c>
      <c r="E41" s="34">
        <v>300000</v>
      </c>
      <c r="F41" s="36">
        <f>D41*E41</f>
        <v>300000</v>
      </c>
      <c r="G41" s="35"/>
      <c r="H41" s="35"/>
      <c r="I41" s="36">
        <f>F41</f>
        <v>300000</v>
      </c>
    </row>
    <row r="42" spans="1:10" x14ac:dyDescent="0.25">
      <c r="A42" s="13"/>
      <c r="B42" s="54" t="s">
        <v>51</v>
      </c>
      <c r="C42" s="23" t="s">
        <v>82</v>
      </c>
      <c r="D42" s="48">
        <v>3</v>
      </c>
      <c r="E42" s="34">
        <v>250000</v>
      </c>
      <c r="F42" s="36">
        <f>D42*E42</f>
        <v>750000</v>
      </c>
      <c r="G42" s="35"/>
      <c r="H42" s="35"/>
      <c r="I42" s="36">
        <f>F42</f>
        <v>750000</v>
      </c>
    </row>
    <row r="43" spans="1:10" ht="57" x14ac:dyDescent="0.25">
      <c r="A43" s="29"/>
      <c r="B43" s="30" t="s">
        <v>67</v>
      </c>
      <c r="C43" s="29"/>
      <c r="D43" s="50"/>
      <c r="E43" s="38"/>
      <c r="F43" s="38">
        <f>F44+F46</f>
        <v>1200000</v>
      </c>
      <c r="G43" s="38"/>
      <c r="H43" s="38"/>
      <c r="I43" s="38">
        <f>I44+I46</f>
        <v>1200000</v>
      </c>
    </row>
    <row r="44" spans="1:10" s="9" customFormat="1" ht="28.5" customHeight="1" x14ac:dyDescent="0.2">
      <c r="A44" s="13"/>
      <c r="B44" s="53" t="s">
        <v>20</v>
      </c>
      <c r="C44" s="13"/>
      <c r="D44" s="47"/>
      <c r="E44" s="36"/>
      <c r="F44" s="35">
        <f>F45</f>
        <v>1000000</v>
      </c>
      <c r="G44" s="35"/>
      <c r="H44" s="35"/>
      <c r="I44" s="35">
        <f>I45</f>
        <v>1000000</v>
      </c>
    </row>
    <row r="45" spans="1:10" s="9" customFormat="1" ht="15" customHeight="1" x14ac:dyDescent="0.2">
      <c r="A45" s="13"/>
      <c r="B45" s="54" t="s">
        <v>100</v>
      </c>
      <c r="C45" s="23" t="s">
        <v>82</v>
      </c>
      <c r="D45" s="47">
        <v>1</v>
      </c>
      <c r="E45" s="36">
        <v>1000000</v>
      </c>
      <c r="F45" s="36">
        <f>D45*E45</f>
        <v>1000000</v>
      </c>
      <c r="G45" s="36"/>
      <c r="H45" s="36"/>
      <c r="I45" s="36">
        <f>F45</f>
        <v>1000000</v>
      </c>
    </row>
    <row r="46" spans="1:10" s="2" customFormat="1" x14ac:dyDescent="0.25">
      <c r="A46" s="13"/>
      <c r="B46" s="53" t="s">
        <v>28</v>
      </c>
      <c r="C46" s="13"/>
      <c r="D46" s="47"/>
      <c r="E46" s="36"/>
      <c r="F46" s="35">
        <f>F47</f>
        <v>200000</v>
      </c>
      <c r="G46" s="35"/>
      <c r="H46" s="35"/>
      <c r="I46" s="35">
        <f>SUM(I47:I47)</f>
        <v>200000</v>
      </c>
    </row>
    <row r="47" spans="1:10" x14ac:dyDescent="0.25">
      <c r="A47" s="13"/>
      <c r="B47" s="54" t="s">
        <v>31</v>
      </c>
      <c r="C47" s="23" t="s">
        <v>82</v>
      </c>
      <c r="D47" s="47">
        <v>1</v>
      </c>
      <c r="E47" s="36">
        <v>200000</v>
      </c>
      <c r="F47" s="36">
        <f>D47*E47</f>
        <v>200000</v>
      </c>
      <c r="G47" s="36"/>
      <c r="H47" s="36"/>
      <c r="I47" s="36">
        <f t="shared" ref="I47" si="10">F47</f>
        <v>200000</v>
      </c>
    </row>
    <row r="48" spans="1:10" ht="42.75" x14ac:dyDescent="0.25">
      <c r="A48" s="29"/>
      <c r="B48" s="30" t="s">
        <v>68</v>
      </c>
      <c r="C48" s="29"/>
      <c r="D48" s="50"/>
      <c r="E48" s="38"/>
      <c r="F48" s="38">
        <f>F49</f>
        <v>2000000</v>
      </c>
      <c r="G48" s="38"/>
      <c r="H48" s="38"/>
      <c r="I48" s="38">
        <f>I49</f>
        <v>2000000</v>
      </c>
    </row>
    <row r="49" spans="1:10" ht="30.75" customHeight="1" x14ac:dyDescent="0.25">
      <c r="A49" s="13"/>
      <c r="B49" s="53" t="s">
        <v>20</v>
      </c>
      <c r="C49" s="13"/>
      <c r="D49" s="47"/>
      <c r="E49" s="36"/>
      <c r="F49" s="35">
        <f>F50</f>
        <v>2000000</v>
      </c>
      <c r="G49" s="35"/>
      <c r="H49" s="35"/>
      <c r="I49" s="35">
        <f>I50</f>
        <v>2000000</v>
      </c>
    </row>
    <row r="50" spans="1:10" customFormat="1" x14ac:dyDescent="0.25">
      <c r="A50" s="13"/>
      <c r="B50" s="54" t="s">
        <v>101</v>
      </c>
      <c r="C50" s="23" t="s">
        <v>82</v>
      </c>
      <c r="D50" s="47">
        <v>1</v>
      </c>
      <c r="E50" s="36">
        <v>2000000</v>
      </c>
      <c r="F50" s="36">
        <f>D50*E50</f>
        <v>2000000</v>
      </c>
      <c r="G50" s="36"/>
      <c r="H50" s="36"/>
      <c r="I50" s="36">
        <f>F50</f>
        <v>2000000</v>
      </c>
    </row>
    <row r="51" spans="1:10" ht="57" x14ac:dyDescent="0.25">
      <c r="A51" s="29"/>
      <c r="B51" s="30" t="s">
        <v>69</v>
      </c>
      <c r="C51" s="29"/>
      <c r="D51" s="50"/>
      <c r="E51" s="38"/>
      <c r="F51" s="38">
        <f>F52</f>
        <v>3710000</v>
      </c>
      <c r="G51" s="38"/>
      <c r="H51" s="38"/>
      <c r="I51" s="38">
        <f>I52</f>
        <v>3710000</v>
      </c>
    </row>
    <row r="52" spans="1:10" customFormat="1" ht="29.25" customHeight="1" x14ac:dyDescent="0.25">
      <c r="A52" s="13"/>
      <c r="B52" s="53" t="s">
        <v>20</v>
      </c>
      <c r="C52" s="13"/>
      <c r="D52" s="47"/>
      <c r="E52" s="36"/>
      <c r="F52" s="35">
        <f>F53+F54+F55</f>
        <v>3710000</v>
      </c>
      <c r="G52" s="35"/>
      <c r="H52" s="35"/>
      <c r="I52" s="35">
        <f>I53+I54+I55</f>
        <v>3710000</v>
      </c>
    </row>
    <row r="53" spans="1:10" customFormat="1" x14ac:dyDescent="0.25">
      <c r="A53" s="13"/>
      <c r="B53" s="54" t="s">
        <v>56</v>
      </c>
      <c r="C53" s="23" t="s">
        <v>82</v>
      </c>
      <c r="D53" s="48">
        <v>17</v>
      </c>
      <c r="E53" s="34">
        <v>200000</v>
      </c>
      <c r="F53" s="39">
        <f>D53*E53</f>
        <v>3400000</v>
      </c>
      <c r="G53" s="39"/>
      <c r="H53" s="39"/>
      <c r="I53" s="36">
        <f>F53</f>
        <v>3400000</v>
      </c>
    </row>
    <row r="54" spans="1:10" customFormat="1" ht="15.75" x14ac:dyDescent="0.25">
      <c r="A54" s="13"/>
      <c r="B54" s="54" t="s">
        <v>23</v>
      </c>
      <c r="C54" s="23" t="s">
        <v>82</v>
      </c>
      <c r="D54" s="47">
        <v>3</v>
      </c>
      <c r="E54" s="36">
        <v>100000</v>
      </c>
      <c r="F54" s="36">
        <f>D54*E54</f>
        <v>300000</v>
      </c>
      <c r="G54" s="36"/>
      <c r="H54" s="36"/>
      <c r="I54" s="36">
        <f t="shared" ref="I54" si="11">F54</f>
        <v>300000</v>
      </c>
      <c r="J54" s="16"/>
    </row>
    <row r="55" spans="1:10" customFormat="1" ht="15" customHeight="1" x14ac:dyDescent="0.25">
      <c r="A55" s="13"/>
      <c r="B55" s="53" t="s">
        <v>27</v>
      </c>
      <c r="C55" s="13"/>
      <c r="D55" s="47"/>
      <c r="E55" s="36"/>
      <c r="F55" s="35">
        <f>F56</f>
        <v>10000</v>
      </c>
      <c r="G55" s="36"/>
      <c r="H55" s="36"/>
      <c r="I55" s="35">
        <f>I56</f>
        <v>10000</v>
      </c>
    </row>
    <row r="56" spans="1:10" customFormat="1" x14ac:dyDescent="0.25">
      <c r="A56" s="13"/>
      <c r="B56" s="54" t="s">
        <v>22</v>
      </c>
      <c r="C56" s="13" t="s">
        <v>81</v>
      </c>
      <c r="D56" s="47">
        <v>100</v>
      </c>
      <c r="E56" s="36">
        <v>100</v>
      </c>
      <c r="F56" s="36">
        <f>D56*E56</f>
        <v>10000</v>
      </c>
      <c r="G56" s="36"/>
      <c r="H56" s="36"/>
      <c r="I56" s="36">
        <f t="shared" ref="I56" si="12">F56</f>
        <v>10000</v>
      </c>
    </row>
    <row r="57" spans="1:10" customFormat="1" ht="73.5" customHeight="1" x14ac:dyDescent="0.25">
      <c r="A57" s="29"/>
      <c r="B57" s="30" t="s">
        <v>70</v>
      </c>
      <c r="C57" s="29"/>
      <c r="D57" s="50"/>
      <c r="E57" s="38"/>
      <c r="F57" s="38">
        <f>F58</f>
        <v>350000</v>
      </c>
      <c r="G57" s="38"/>
      <c r="H57" s="38"/>
      <c r="I57" s="38">
        <f>I58</f>
        <v>350000</v>
      </c>
    </row>
    <row r="58" spans="1:10" customFormat="1" x14ac:dyDescent="0.25">
      <c r="A58" s="31"/>
      <c r="B58" s="53" t="s">
        <v>28</v>
      </c>
      <c r="C58" s="13"/>
      <c r="D58" s="47"/>
      <c r="E58" s="36"/>
      <c r="F58" s="35">
        <f>F59+F60</f>
        <v>350000</v>
      </c>
      <c r="G58" s="35"/>
      <c r="H58" s="35"/>
      <c r="I58" s="35">
        <f>I59+I60</f>
        <v>350000</v>
      </c>
    </row>
    <row r="59" spans="1:10" customFormat="1" x14ac:dyDescent="0.25">
      <c r="A59" s="31"/>
      <c r="B59" s="54" t="s">
        <v>14</v>
      </c>
      <c r="C59" s="13" t="s">
        <v>81</v>
      </c>
      <c r="D59" s="47">
        <v>1</v>
      </c>
      <c r="E59" s="36">
        <v>100000</v>
      </c>
      <c r="F59" s="36">
        <f>E59*D59</f>
        <v>100000</v>
      </c>
      <c r="G59" s="36"/>
      <c r="H59" s="36"/>
      <c r="I59" s="36">
        <f>F59</f>
        <v>100000</v>
      </c>
    </row>
    <row r="60" spans="1:10" customFormat="1" x14ac:dyDescent="0.25">
      <c r="A60" s="31"/>
      <c r="B60" s="54" t="s">
        <v>42</v>
      </c>
      <c r="C60" s="13" t="s">
        <v>81</v>
      </c>
      <c r="D60" s="47">
        <v>5</v>
      </c>
      <c r="E60" s="36">
        <v>50000</v>
      </c>
      <c r="F60" s="36">
        <f>E60*D60</f>
        <v>250000</v>
      </c>
      <c r="G60" s="36"/>
      <c r="H60" s="36"/>
      <c r="I60" s="36">
        <f>F60</f>
        <v>250000</v>
      </c>
    </row>
    <row r="61" spans="1:10" customFormat="1" ht="42.75" x14ac:dyDescent="0.25">
      <c r="A61" s="29"/>
      <c r="B61" s="30" t="s">
        <v>71</v>
      </c>
      <c r="C61" s="29"/>
      <c r="D61" s="50"/>
      <c r="E61" s="38"/>
      <c r="F61" s="38">
        <f>F62+F64</f>
        <v>260000</v>
      </c>
      <c r="G61" s="38"/>
      <c r="H61" s="38"/>
      <c r="I61" s="38">
        <f>I62+I64</f>
        <v>260000</v>
      </c>
    </row>
    <row r="62" spans="1:10" customFormat="1" ht="17.25" customHeight="1" x14ac:dyDescent="0.25">
      <c r="A62" s="13"/>
      <c r="B62" s="53" t="s">
        <v>21</v>
      </c>
      <c r="C62" s="13"/>
      <c r="D62" s="47"/>
      <c r="E62" s="36"/>
      <c r="F62" s="35">
        <f>F63</f>
        <v>10000</v>
      </c>
      <c r="G62" s="36"/>
      <c r="H62" s="36"/>
      <c r="I62" s="35">
        <f>I63</f>
        <v>10000</v>
      </c>
    </row>
    <row r="63" spans="1:10" s="10" customFormat="1" x14ac:dyDescent="0.25">
      <c r="A63" s="13"/>
      <c r="B63" s="54" t="s">
        <v>22</v>
      </c>
      <c r="C63" s="13" t="s">
        <v>81</v>
      </c>
      <c r="D63" s="47">
        <v>100</v>
      </c>
      <c r="E63" s="36">
        <v>100</v>
      </c>
      <c r="F63" s="36">
        <f>D63*E63</f>
        <v>10000</v>
      </c>
      <c r="G63" s="36"/>
      <c r="H63" s="36"/>
      <c r="I63" s="36">
        <f t="shared" ref="I63" si="13">F63</f>
        <v>10000</v>
      </c>
    </row>
    <row r="64" spans="1:10" x14ac:dyDescent="0.25">
      <c r="A64" s="13"/>
      <c r="B64" s="53" t="s">
        <v>28</v>
      </c>
      <c r="C64" s="13"/>
      <c r="D64" s="47"/>
      <c r="E64" s="36"/>
      <c r="F64" s="35">
        <f>F65</f>
        <v>250000</v>
      </c>
      <c r="G64" s="35"/>
      <c r="H64" s="35"/>
      <c r="I64" s="35">
        <f>SUM(I65:I65)</f>
        <v>250000</v>
      </c>
    </row>
    <row r="65" spans="1:9" customFormat="1" x14ac:dyDescent="0.25">
      <c r="A65" s="31"/>
      <c r="B65" s="54" t="s">
        <v>14</v>
      </c>
      <c r="C65" s="13" t="s">
        <v>81</v>
      </c>
      <c r="D65" s="47">
        <v>1</v>
      </c>
      <c r="E65" s="36">
        <v>250000</v>
      </c>
      <c r="F65" s="36">
        <f>E65*D65</f>
        <v>250000</v>
      </c>
      <c r="G65" s="36"/>
      <c r="H65" s="36"/>
      <c r="I65" s="36">
        <f>F65</f>
        <v>250000</v>
      </c>
    </row>
    <row r="66" spans="1:9" ht="28.5" x14ac:dyDescent="0.25">
      <c r="A66" s="29"/>
      <c r="B66" s="30" t="s">
        <v>72</v>
      </c>
      <c r="C66" s="29"/>
      <c r="D66" s="50"/>
      <c r="E66" s="38"/>
      <c r="F66" s="38">
        <f>F67+F70</f>
        <v>935000</v>
      </c>
      <c r="G66" s="38"/>
      <c r="H66" s="38"/>
      <c r="I66" s="38">
        <f>I67+I70</f>
        <v>935000</v>
      </c>
    </row>
    <row r="67" spans="1:9" customFormat="1" x14ac:dyDescent="0.25">
      <c r="A67" s="31"/>
      <c r="B67" s="53" t="s">
        <v>24</v>
      </c>
      <c r="C67" s="31"/>
      <c r="D67" s="51"/>
      <c r="E67" s="40"/>
      <c r="F67" s="41">
        <f>F68+F69</f>
        <v>645000</v>
      </c>
      <c r="G67" s="41"/>
      <c r="H67" s="41"/>
      <c r="I67" s="41">
        <f>I68+I69</f>
        <v>645000</v>
      </c>
    </row>
    <row r="68" spans="1:9" customFormat="1" x14ac:dyDescent="0.25">
      <c r="A68" s="31"/>
      <c r="B68" s="54" t="s">
        <v>88</v>
      </c>
      <c r="C68" s="13" t="s">
        <v>82</v>
      </c>
      <c r="D68" s="51">
        <v>3</v>
      </c>
      <c r="E68" s="40">
        <v>115000</v>
      </c>
      <c r="F68" s="36">
        <f>D68*E68</f>
        <v>345000</v>
      </c>
      <c r="G68" s="36"/>
      <c r="H68" s="36"/>
      <c r="I68" s="36">
        <f>F68</f>
        <v>345000</v>
      </c>
    </row>
    <row r="69" spans="1:9" ht="30" x14ac:dyDescent="0.25">
      <c r="A69" s="13"/>
      <c r="B69" s="54" t="s">
        <v>90</v>
      </c>
      <c r="C69" s="23" t="s">
        <v>82</v>
      </c>
      <c r="D69" s="47">
        <v>3</v>
      </c>
      <c r="E69" s="36">
        <v>100000</v>
      </c>
      <c r="F69" s="36">
        <f>D69*E69</f>
        <v>300000</v>
      </c>
      <c r="G69" s="36"/>
      <c r="H69" s="36"/>
      <c r="I69" s="36">
        <f>F69</f>
        <v>300000</v>
      </c>
    </row>
    <row r="70" spans="1:9" customFormat="1" ht="15.75" customHeight="1" x14ac:dyDescent="0.25">
      <c r="A70" s="31"/>
      <c r="B70" s="53" t="s">
        <v>89</v>
      </c>
      <c r="C70" s="13"/>
      <c r="D70" s="47"/>
      <c r="E70" s="36"/>
      <c r="F70" s="35">
        <f>F71+F72+F73</f>
        <v>290000</v>
      </c>
      <c r="G70" s="35"/>
      <c r="H70" s="35"/>
      <c r="I70" s="35">
        <f>SUM(I71:I73)</f>
        <v>290000</v>
      </c>
    </row>
    <row r="71" spans="1:9" customFormat="1" x14ac:dyDescent="0.25">
      <c r="A71" s="31"/>
      <c r="B71" s="54" t="s">
        <v>43</v>
      </c>
      <c r="C71" s="13" t="s">
        <v>81</v>
      </c>
      <c r="D71" s="47">
        <v>200</v>
      </c>
      <c r="E71" s="36">
        <v>175</v>
      </c>
      <c r="F71" s="36">
        <f>D71*E71</f>
        <v>35000</v>
      </c>
      <c r="G71" s="36"/>
      <c r="H71" s="36"/>
      <c r="I71" s="36">
        <f>F71</f>
        <v>35000</v>
      </c>
    </row>
    <row r="72" spans="1:9" customFormat="1" x14ac:dyDescent="0.25">
      <c r="A72" s="31"/>
      <c r="B72" s="54" t="s">
        <v>44</v>
      </c>
      <c r="C72" s="13" t="s">
        <v>81</v>
      </c>
      <c r="D72" s="47">
        <f>500</f>
        <v>500</v>
      </c>
      <c r="E72" s="36">
        <v>150</v>
      </c>
      <c r="F72" s="36">
        <f>D72*E72</f>
        <v>75000</v>
      </c>
      <c r="G72" s="36"/>
      <c r="H72" s="36"/>
      <c r="I72" s="36">
        <f>F72</f>
        <v>75000</v>
      </c>
    </row>
    <row r="73" spans="1:9" customFormat="1" x14ac:dyDescent="0.25">
      <c r="A73" s="31"/>
      <c r="B73" s="54" t="s">
        <v>91</v>
      </c>
      <c r="C73" s="13" t="s">
        <v>81</v>
      </c>
      <c r="D73" s="47">
        <v>120</v>
      </c>
      <c r="E73" s="36">
        <v>1500</v>
      </c>
      <c r="F73" s="36">
        <f>D73*E73</f>
        <v>180000</v>
      </c>
      <c r="G73" s="36"/>
      <c r="H73" s="36"/>
      <c r="I73" s="36">
        <f>F73</f>
        <v>180000</v>
      </c>
    </row>
    <row r="74" spans="1:9" ht="28.5" x14ac:dyDescent="0.25">
      <c r="A74" s="29"/>
      <c r="B74" s="55" t="s">
        <v>92</v>
      </c>
      <c r="C74" s="29"/>
      <c r="D74" s="50"/>
      <c r="E74" s="38"/>
      <c r="F74" s="38">
        <f>F75+F79</f>
        <v>4150360</v>
      </c>
      <c r="G74" s="38"/>
      <c r="H74" s="38"/>
      <c r="I74" s="38">
        <f>I75+I79</f>
        <v>4150360</v>
      </c>
    </row>
    <row r="75" spans="1:9" ht="28.5" customHeight="1" x14ac:dyDescent="0.25">
      <c r="A75" s="13"/>
      <c r="B75" s="53" t="s">
        <v>20</v>
      </c>
      <c r="C75" s="13"/>
      <c r="D75" s="47"/>
      <c r="E75" s="36"/>
      <c r="F75" s="35">
        <f>F76+F77+F78</f>
        <v>1150360</v>
      </c>
      <c r="G75" s="35"/>
      <c r="H75" s="35"/>
      <c r="I75" s="35">
        <f>I76+I77+I78</f>
        <v>1150360</v>
      </c>
    </row>
    <row r="76" spans="1:9" ht="17.25" customHeight="1" x14ac:dyDescent="0.25">
      <c r="A76" s="13"/>
      <c r="B76" s="54" t="s">
        <v>30</v>
      </c>
      <c r="C76" s="13" t="s">
        <v>82</v>
      </c>
      <c r="D76" s="48">
        <v>5</v>
      </c>
      <c r="E76" s="34">
        <v>160000</v>
      </c>
      <c r="F76" s="39">
        <f>D76*E76</f>
        <v>800000</v>
      </c>
      <c r="G76" s="37"/>
      <c r="H76" s="37"/>
      <c r="I76" s="36">
        <f>F76</f>
        <v>800000</v>
      </c>
    </row>
    <row r="77" spans="1:9" x14ac:dyDescent="0.25">
      <c r="A77" s="13"/>
      <c r="B77" s="54" t="s">
        <v>45</v>
      </c>
      <c r="C77" s="13" t="s">
        <v>82</v>
      </c>
      <c r="D77" s="47">
        <v>3</v>
      </c>
      <c r="E77" s="36">
        <v>100000</v>
      </c>
      <c r="F77" s="36">
        <f>D77*E77</f>
        <v>300000</v>
      </c>
      <c r="G77" s="36"/>
      <c r="H77" s="36"/>
      <c r="I77" s="36">
        <f t="shared" ref="I77" si="14">F77</f>
        <v>300000</v>
      </c>
    </row>
    <row r="78" spans="1:9" ht="30" x14ac:dyDescent="0.25">
      <c r="A78" s="13"/>
      <c r="B78" s="54" t="s">
        <v>90</v>
      </c>
      <c r="C78" s="13" t="s">
        <v>82</v>
      </c>
      <c r="D78" s="47">
        <v>1</v>
      </c>
      <c r="E78" s="36">
        <v>50360</v>
      </c>
      <c r="F78" s="36">
        <f>D78*E78</f>
        <v>50360</v>
      </c>
      <c r="G78" s="36"/>
      <c r="H78" s="36"/>
      <c r="I78" s="36">
        <f>F78</f>
        <v>50360</v>
      </c>
    </row>
    <row r="79" spans="1:9" s="2" customFormat="1" x14ac:dyDescent="0.25">
      <c r="A79" s="11"/>
      <c r="B79" s="53" t="s">
        <v>27</v>
      </c>
      <c r="C79" s="25"/>
      <c r="D79" s="49"/>
      <c r="E79" s="35"/>
      <c r="F79" s="35">
        <f>F80</f>
        <v>3000000</v>
      </c>
      <c r="G79" s="35"/>
      <c r="H79" s="35"/>
      <c r="I79" s="35">
        <f>I80</f>
        <v>3000000</v>
      </c>
    </row>
    <row r="80" spans="1:9" x14ac:dyDescent="0.25">
      <c r="A80" s="13"/>
      <c r="B80" s="54" t="s">
        <v>93</v>
      </c>
      <c r="C80" s="13" t="s">
        <v>81</v>
      </c>
      <c r="D80" s="47">
        <v>50</v>
      </c>
      <c r="E80" s="36">
        <v>60000</v>
      </c>
      <c r="F80" s="36">
        <f t="shared" ref="F80" si="15">D80*E80</f>
        <v>3000000</v>
      </c>
      <c r="G80" s="36"/>
      <c r="H80" s="36"/>
      <c r="I80" s="36">
        <f t="shared" ref="I80" si="16">F80</f>
        <v>3000000</v>
      </c>
    </row>
    <row r="81" spans="1:9" ht="28.5" x14ac:dyDescent="0.25">
      <c r="A81" s="29"/>
      <c r="B81" s="30" t="s">
        <v>94</v>
      </c>
      <c r="C81" s="29"/>
      <c r="D81" s="50"/>
      <c r="E81" s="38"/>
      <c r="F81" s="38">
        <f>F82+F87</f>
        <v>1275000</v>
      </c>
      <c r="G81" s="38"/>
      <c r="H81" s="38"/>
      <c r="I81" s="38">
        <f>I82+I87</f>
        <v>1275000</v>
      </c>
    </row>
    <row r="82" spans="1:9" customFormat="1" ht="28.5" customHeight="1" x14ac:dyDescent="0.25">
      <c r="A82" s="13"/>
      <c r="B82" s="53" t="s">
        <v>20</v>
      </c>
      <c r="C82" s="13"/>
      <c r="D82" s="47"/>
      <c r="E82" s="36"/>
      <c r="F82" s="35">
        <f>F83+F84+F85</f>
        <v>900000</v>
      </c>
      <c r="G82" s="35"/>
      <c r="H82" s="35"/>
      <c r="I82" s="35">
        <f>I83+I84+I85</f>
        <v>900000</v>
      </c>
    </row>
    <row r="83" spans="1:9" customFormat="1" ht="30" x14ac:dyDescent="0.25">
      <c r="A83" s="13"/>
      <c r="B83" s="54" t="s">
        <v>90</v>
      </c>
      <c r="C83" s="13" t="s">
        <v>82</v>
      </c>
      <c r="D83" s="47">
        <v>3</v>
      </c>
      <c r="E83" s="36">
        <v>100000</v>
      </c>
      <c r="F83" s="36">
        <f>D83*E83</f>
        <v>300000</v>
      </c>
      <c r="G83" s="36"/>
      <c r="H83" s="36"/>
      <c r="I83" s="36">
        <f>F83</f>
        <v>300000</v>
      </c>
    </row>
    <row r="84" spans="1:9" customFormat="1" x14ac:dyDescent="0.25">
      <c r="A84" s="13"/>
      <c r="B84" s="54" t="s">
        <v>95</v>
      </c>
      <c r="C84" s="13" t="s">
        <v>82</v>
      </c>
      <c r="D84" s="47">
        <v>1</v>
      </c>
      <c r="E84" s="36">
        <v>500000</v>
      </c>
      <c r="F84" s="36">
        <f>D84*E84</f>
        <v>500000</v>
      </c>
      <c r="G84" s="36"/>
      <c r="H84" s="36"/>
      <c r="I84" s="36">
        <f>F84</f>
        <v>500000</v>
      </c>
    </row>
    <row r="85" spans="1:9" customFormat="1" x14ac:dyDescent="0.25">
      <c r="A85" s="11"/>
      <c r="B85" s="53" t="s">
        <v>27</v>
      </c>
      <c r="C85" s="25"/>
      <c r="D85" s="49"/>
      <c r="E85" s="35"/>
      <c r="F85" s="35">
        <f>F86</f>
        <v>100000</v>
      </c>
      <c r="G85" s="35"/>
      <c r="H85" s="35"/>
      <c r="I85" s="35">
        <f>I86</f>
        <v>100000</v>
      </c>
    </row>
    <row r="86" spans="1:9" customFormat="1" x14ac:dyDescent="0.25">
      <c r="A86" s="13"/>
      <c r="B86" s="54" t="s">
        <v>102</v>
      </c>
      <c r="C86" s="13" t="s">
        <v>81</v>
      </c>
      <c r="D86" s="47">
        <v>1</v>
      </c>
      <c r="E86" s="36">
        <v>100000</v>
      </c>
      <c r="F86" s="36">
        <f t="shared" ref="F86" si="17">D86*E86</f>
        <v>100000</v>
      </c>
      <c r="G86" s="36"/>
      <c r="H86" s="36"/>
      <c r="I86" s="36">
        <f t="shared" ref="I86" si="18">F86</f>
        <v>100000</v>
      </c>
    </row>
    <row r="87" spans="1:9" customFormat="1" x14ac:dyDescent="0.25">
      <c r="A87" s="13"/>
      <c r="B87" s="53" t="s">
        <v>28</v>
      </c>
      <c r="C87" s="13"/>
      <c r="D87" s="47"/>
      <c r="E87" s="36"/>
      <c r="F87" s="35">
        <f>F88+F89</f>
        <v>375000</v>
      </c>
      <c r="G87" s="35"/>
      <c r="H87" s="35"/>
      <c r="I87" s="35">
        <f>I88+I89</f>
        <v>375000</v>
      </c>
    </row>
    <row r="88" spans="1:9" customFormat="1" ht="45" x14ac:dyDescent="0.25">
      <c r="A88" s="13"/>
      <c r="B88" s="54" t="s">
        <v>96</v>
      </c>
      <c r="C88" s="23" t="s">
        <v>81</v>
      </c>
      <c r="D88" s="47">
        <v>1</v>
      </c>
      <c r="E88" s="36">
        <v>300000</v>
      </c>
      <c r="F88" s="36">
        <f>D88*E88</f>
        <v>300000</v>
      </c>
      <c r="G88" s="36"/>
      <c r="H88" s="36"/>
      <c r="I88" s="36">
        <f>F88</f>
        <v>300000</v>
      </c>
    </row>
    <row r="89" spans="1:9" customFormat="1" x14ac:dyDescent="0.25">
      <c r="A89" s="13"/>
      <c r="B89" s="54" t="s">
        <v>53</v>
      </c>
      <c r="C89" s="23" t="s">
        <v>81</v>
      </c>
      <c r="D89" s="47">
        <v>3</v>
      </c>
      <c r="E89" s="36">
        <v>25000</v>
      </c>
      <c r="F89" s="36">
        <f>D89*E89</f>
        <v>75000</v>
      </c>
      <c r="G89" s="36"/>
      <c r="H89" s="36"/>
      <c r="I89" s="36">
        <f>F89</f>
        <v>75000</v>
      </c>
    </row>
    <row r="90" spans="1:9" ht="45" customHeight="1" x14ac:dyDescent="0.25">
      <c r="A90" s="29"/>
      <c r="B90" s="30" t="s">
        <v>73</v>
      </c>
      <c r="C90" s="29"/>
      <c r="D90" s="50"/>
      <c r="E90" s="38"/>
      <c r="F90" s="38">
        <f>F91+F93+F96</f>
        <v>1455000</v>
      </c>
      <c r="G90" s="38"/>
      <c r="H90" s="38"/>
      <c r="I90" s="38">
        <f>I91+I93+I96</f>
        <v>1455000</v>
      </c>
    </row>
    <row r="91" spans="1:9" ht="29.25" customHeight="1" x14ac:dyDescent="0.25">
      <c r="A91" s="13"/>
      <c r="B91" s="53" t="s">
        <v>20</v>
      </c>
      <c r="C91" s="13"/>
      <c r="D91" s="47"/>
      <c r="E91" s="36"/>
      <c r="F91" s="35">
        <f>F92</f>
        <v>200000</v>
      </c>
      <c r="G91" s="35"/>
      <c r="H91" s="35"/>
      <c r="I91" s="35">
        <f>I92</f>
        <v>200000</v>
      </c>
    </row>
    <row r="92" spans="1:9" ht="30" x14ac:dyDescent="0.25">
      <c r="A92" s="13"/>
      <c r="B92" s="54" t="s">
        <v>90</v>
      </c>
      <c r="C92" s="23" t="s">
        <v>82</v>
      </c>
      <c r="D92" s="47">
        <v>2</v>
      </c>
      <c r="E92" s="36">
        <v>100000</v>
      </c>
      <c r="F92" s="36">
        <f>D92*E92</f>
        <v>200000</v>
      </c>
      <c r="G92" s="36"/>
      <c r="H92" s="36"/>
      <c r="I92" s="36">
        <f>F92</f>
        <v>200000</v>
      </c>
    </row>
    <row r="93" spans="1:9" x14ac:dyDescent="0.25">
      <c r="A93" s="11"/>
      <c r="B93" s="53" t="s">
        <v>27</v>
      </c>
      <c r="C93" s="25"/>
      <c r="D93" s="49"/>
      <c r="E93" s="35"/>
      <c r="F93" s="35">
        <f>F94+F95</f>
        <v>205000</v>
      </c>
      <c r="G93" s="35"/>
      <c r="H93" s="35"/>
      <c r="I93" s="35">
        <f>I94+I95</f>
        <v>205000</v>
      </c>
    </row>
    <row r="94" spans="1:9" x14ac:dyDescent="0.25">
      <c r="A94" s="13"/>
      <c r="B94" s="54" t="s">
        <v>97</v>
      </c>
      <c r="C94" s="23" t="s">
        <v>81</v>
      </c>
      <c r="D94" s="47">
        <v>1</v>
      </c>
      <c r="E94" s="36">
        <v>200000</v>
      </c>
      <c r="F94" s="36">
        <f>D94*E94</f>
        <v>200000</v>
      </c>
      <c r="G94" s="36"/>
      <c r="H94" s="36"/>
      <c r="I94" s="36">
        <f t="shared" ref="I94" si="19">F94</f>
        <v>200000</v>
      </c>
    </row>
    <row r="95" spans="1:9" x14ac:dyDescent="0.25">
      <c r="A95" s="13"/>
      <c r="B95" s="54" t="s">
        <v>52</v>
      </c>
      <c r="C95" s="13" t="s">
        <v>81</v>
      </c>
      <c r="D95" s="47">
        <v>50</v>
      </c>
      <c r="E95" s="36">
        <v>100</v>
      </c>
      <c r="F95" s="36">
        <f>D95*E95</f>
        <v>5000</v>
      </c>
      <c r="G95" s="36"/>
      <c r="H95" s="36"/>
      <c r="I95" s="36">
        <f>F95</f>
        <v>5000</v>
      </c>
    </row>
    <row r="96" spans="1:9" x14ac:dyDescent="0.25">
      <c r="A96" s="13"/>
      <c r="B96" s="53" t="s">
        <v>28</v>
      </c>
      <c r="C96" s="13"/>
      <c r="D96" s="47"/>
      <c r="E96" s="36"/>
      <c r="F96" s="35">
        <f>F98+F97+F99+F100</f>
        <v>1050000</v>
      </c>
      <c r="G96" s="35"/>
      <c r="H96" s="35"/>
      <c r="I96" s="35">
        <f>I97+I98+I99+I100</f>
        <v>1050000</v>
      </c>
    </row>
    <row r="97" spans="1:9" x14ac:dyDescent="0.25">
      <c r="A97" s="13"/>
      <c r="B97" s="54" t="s">
        <v>54</v>
      </c>
      <c r="C97" s="23" t="s">
        <v>82</v>
      </c>
      <c r="D97" s="47">
        <v>1</v>
      </c>
      <c r="E97" s="36">
        <f>1500*100</f>
        <v>150000</v>
      </c>
      <c r="F97" s="36">
        <f>D97*E97</f>
        <v>150000</v>
      </c>
      <c r="G97" s="36"/>
      <c r="H97" s="36"/>
      <c r="I97" s="36">
        <f t="shared" ref="I97" si="20">F97</f>
        <v>150000</v>
      </c>
    </row>
    <row r="98" spans="1:9" x14ac:dyDescent="0.25">
      <c r="A98" s="13"/>
      <c r="B98" s="54" t="s">
        <v>98</v>
      </c>
      <c r="C98" s="23" t="s">
        <v>82</v>
      </c>
      <c r="D98" s="47">
        <v>1</v>
      </c>
      <c r="E98" s="36">
        <v>300000</v>
      </c>
      <c r="F98" s="36">
        <f>D98*E98</f>
        <v>300000</v>
      </c>
      <c r="G98" s="36"/>
      <c r="H98" s="36"/>
      <c r="I98" s="36">
        <f>F98</f>
        <v>300000</v>
      </c>
    </row>
    <row r="99" spans="1:9" customFormat="1" x14ac:dyDescent="0.25">
      <c r="A99" s="31"/>
      <c r="B99" s="54" t="s">
        <v>14</v>
      </c>
      <c r="C99" s="13" t="s">
        <v>81</v>
      </c>
      <c r="D99" s="47">
        <v>1</v>
      </c>
      <c r="E99" s="36">
        <v>300000</v>
      </c>
      <c r="F99" s="36">
        <f>E99*D99</f>
        <v>300000</v>
      </c>
      <c r="G99" s="36"/>
      <c r="H99" s="36"/>
      <c r="I99" s="36">
        <f>F99</f>
        <v>300000</v>
      </c>
    </row>
    <row r="100" spans="1:9" customFormat="1" ht="15.75" customHeight="1" x14ac:dyDescent="0.25">
      <c r="A100" s="31"/>
      <c r="B100" s="54" t="s">
        <v>42</v>
      </c>
      <c r="C100" s="13" t="s">
        <v>81</v>
      </c>
      <c r="D100" s="47">
        <v>3</v>
      </c>
      <c r="E100" s="36">
        <v>100000</v>
      </c>
      <c r="F100" s="36">
        <f>E100*D100</f>
        <v>300000</v>
      </c>
      <c r="G100" s="36"/>
      <c r="H100" s="36"/>
      <c r="I100" s="36">
        <f>F100</f>
        <v>300000</v>
      </c>
    </row>
    <row r="101" spans="1:9" s="9" customFormat="1" ht="57" x14ac:dyDescent="0.2">
      <c r="A101" s="32"/>
      <c r="B101" s="33" t="s">
        <v>74</v>
      </c>
      <c r="C101" s="32"/>
      <c r="D101" s="52"/>
      <c r="E101" s="42"/>
      <c r="F101" s="42">
        <f>F102+F106</f>
        <v>1530000</v>
      </c>
      <c r="G101" s="42"/>
      <c r="H101" s="42"/>
      <c r="I101" s="42">
        <f>I102+I106</f>
        <v>1530000</v>
      </c>
    </row>
    <row r="102" spans="1:9" ht="30.75" customHeight="1" x14ac:dyDescent="0.25">
      <c r="A102" s="13"/>
      <c r="B102" s="53" t="s">
        <v>20</v>
      </c>
      <c r="C102" s="13"/>
      <c r="D102" s="47"/>
      <c r="E102" s="36"/>
      <c r="F102" s="35">
        <f>F103+F104+F105</f>
        <v>630000</v>
      </c>
      <c r="G102" s="35"/>
      <c r="H102" s="35"/>
      <c r="I102" s="35">
        <f>I103+I104+I105</f>
        <v>630000</v>
      </c>
    </row>
    <row r="103" spans="1:9" x14ac:dyDescent="0.25">
      <c r="A103" s="13"/>
      <c r="B103" s="54" t="s">
        <v>30</v>
      </c>
      <c r="C103" s="23" t="s">
        <v>82</v>
      </c>
      <c r="D103" s="48">
        <v>1</v>
      </c>
      <c r="E103" s="34">
        <v>150000</v>
      </c>
      <c r="F103" s="39">
        <f>D103*E103</f>
        <v>150000</v>
      </c>
      <c r="G103" s="37"/>
      <c r="H103" s="37"/>
      <c r="I103" s="36">
        <f>F103</f>
        <v>150000</v>
      </c>
    </row>
    <row r="104" spans="1:9" x14ac:dyDescent="0.25">
      <c r="A104" s="13"/>
      <c r="B104" s="54" t="s">
        <v>41</v>
      </c>
      <c r="C104" s="23" t="s">
        <v>82</v>
      </c>
      <c r="D104" s="47">
        <v>3</v>
      </c>
      <c r="E104" s="36">
        <v>100000</v>
      </c>
      <c r="F104" s="36">
        <f>D104*E104</f>
        <v>300000</v>
      </c>
      <c r="G104" s="36"/>
      <c r="H104" s="36"/>
      <c r="I104" s="36">
        <f t="shared" ref="I104" si="21">F104</f>
        <v>300000</v>
      </c>
    </row>
    <row r="105" spans="1:9" x14ac:dyDescent="0.25">
      <c r="A105" s="13"/>
      <c r="B105" s="54" t="s">
        <v>49</v>
      </c>
      <c r="C105" s="23" t="s">
        <v>82</v>
      </c>
      <c r="D105" s="48">
        <v>30</v>
      </c>
      <c r="E105" s="34">
        <v>6000</v>
      </c>
      <c r="F105" s="36">
        <f>D105*E105</f>
        <v>180000</v>
      </c>
      <c r="G105" s="35"/>
      <c r="H105" s="35"/>
      <c r="I105" s="36">
        <f>F105</f>
        <v>180000</v>
      </c>
    </row>
    <row r="106" spans="1:9" s="2" customFormat="1" x14ac:dyDescent="0.25">
      <c r="A106" s="11"/>
      <c r="B106" s="53" t="s">
        <v>27</v>
      </c>
      <c r="C106" s="25"/>
      <c r="D106" s="49"/>
      <c r="E106" s="35"/>
      <c r="F106" s="35">
        <f>F107</f>
        <v>900000</v>
      </c>
      <c r="G106" s="35"/>
      <c r="H106" s="35"/>
      <c r="I106" s="35">
        <f>I107</f>
        <v>900000</v>
      </c>
    </row>
    <row r="107" spans="1:9" x14ac:dyDescent="0.25">
      <c r="A107" s="13"/>
      <c r="B107" s="54" t="s">
        <v>99</v>
      </c>
      <c r="C107" s="23" t="s">
        <v>81</v>
      </c>
      <c r="D107" s="47">
        <v>30</v>
      </c>
      <c r="E107" s="36">
        <v>30000</v>
      </c>
      <c r="F107" s="36">
        <f t="shared" ref="F107" si="22">D107*E107</f>
        <v>900000</v>
      </c>
      <c r="G107" s="36"/>
      <c r="H107" s="36"/>
      <c r="I107" s="36">
        <f t="shared" ref="I107" si="23">F107</f>
        <v>900000</v>
      </c>
    </row>
    <row r="108" spans="1:9" x14ac:dyDescent="0.25">
      <c r="A108" s="29"/>
      <c r="B108" s="30" t="s">
        <v>13</v>
      </c>
      <c r="C108" s="29"/>
      <c r="D108" s="50"/>
      <c r="E108" s="38"/>
      <c r="F108" s="38">
        <f>F13+F27+F36</f>
        <v>30000000</v>
      </c>
      <c r="G108" s="38"/>
      <c r="H108" s="38"/>
      <c r="I108" s="38">
        <f>F108</f>
        <v>30000000</v>
      </c>
    </row>
    <row r="109" spans="1:9" x14ac:dyDescent="0.25">
      <c r="A109" s="4"/>
      <c r="B109" s="60"/>
      <c r="C109" s="60"/>
      <c r="D109" s="60"/>
      <c r="E109" s="60"/>
      <c r="F109" s="60"/>
      <c r="G109" s="60"/>
      <c r="H109" s="60"/>
      <c r="I109" s="60"/>
    </row>
    <row r="110" spans="1:9" ht="4.5" customHeight="1" x14ac:dyDescent="0.25">
      <c r="A110" s="5"/>
      <c r="B110" s="61"/>
      <c r="C110" s="61"/>
      <c r="D110" s="61"/>
      <c r="E110" s="61"/>
      <c r="F110" s="61"/>
      <c r="G110" s="61"/>
      <c r="H110" s="61"/>
      <c r="I110" s="61"/>
    </row>
    <row r="111" spans="1:9" s="17" customFormat="1" ht="14.25" x14ac:dyDescent="0.2">
      <c r="B111" s="17" t="s">
        <v>33</v>
      </c>
      <c r="D111" s="19"/>
    </row>
    <row r="112" spans="1:9" s="17" customFormat="1" ht="14.25" x14ac:dyDescent="0.2">
      <c r="B112" s="17" t="s">
        <v>34</v>
      </c>
      <c r="D112" s="19"/>
      <c r="F112" s="18"/>
    </row>
    <row r="113" spans="2:9" s="5" customFormat="1" x14ac:dyDescent="0.25">
      <c r="D113" s="43"/>
    </row>
    <row r="114" spans="2:9" s="5" customFormat="1" x14ac:dyDescent="0.25">
      <c r="B114" s="5" t="s">
        <v>35</v>
      </c>
      <c r="D114" s="43"/>
    </row>
    <row r="115" spans="2:9" s="5" customFormat="1" x14ac:dyDescent="0.25">
      <c r="B115" s="5" t="s">
        <v>36</v>
      </c>
      <c r="D115" s="43"/>
    </row>
    <row r="116" spans="2:9" s="5" customFormat="1" x14ac:dyDescent="0.25">
      <c r="D116" s="43"/>
    </row>
    <row r="117" spans="2:9" s="17" customFormat="1" ht="14.25" x14ac:dyDescent="0.2">
      <c r="B117" s="17" t="s">
        <v>37</v>
      </c>
      <c r="D117" s="19"/>
    </row>
    <row r="118" spans="2:9" s="17" customFormat="1" ht="14.25" x14ac:dyDescent="0.2">
      <c r="D118" s="19"/>
    </row>
    <row r="119" spans="2:9" s="17" customFormat="1" ht="14.25" x14ac:dyDescent="0.2">
      <c r="B119" s="17" t="s">
        <v>38</v>
      </c>
      <c r="D119" s="19"/>
    </row>
    <row r="120" spans="2:9" s="17" customFormat="1" ht="14.25" x14ac:dyDescent="0.2">
      <c r="B120" s="58" t="s">
        <v>75</v>
      </c>
      <c r="C120" s="58"/>
      <c r="D120" s="58"/>
      <c r="E120" s="58"/>
      <c r="F120" s="58"/>
      <c r="G120" s="58"/>
      <c r="H120" s="58"/>
      <c r="I120" s="58"/>
    </row>
    <row r="121" spans="2:9" s="5" customFormat="1" x14ac:dyDescent="0.25">
      <c r="D121" s="43"/>
    </row>
    <row r="122" spans="2:9" s="5" customFormat="1" x14ac:dyDescent="0.25">
      <c r="B122" s="59" t="s">
        <v>76</v>
      </c>
      <c r="C122" s="59"/>
      <c r="D122" s="59"/>
      <c r="E122" s="59"/>
      <c r="F122" s="59"/>
      <c r="G122" s="59"/>
      <c r="H122" s="59"/>
      <c r="I122" s="59"/>
    </row>
    <row r="123" spans="2:9" s="5" customFormat="1" x14ac:dyDescent="0.25">
      <c r="D123" s="43"/>
    </row>
    <row r="124" spans="2:9" s="5" customFormat="1" x14ac:dyDescent="0.25">
      <c r="B124" s="59" t="s">
        <v>77</v>
      </c>
      <c r="C124" s="59"/>
      <c r="D124" s="59"/>
      <c r="E124" s="59"/>
      <c r="F124" s="59"/>
      <c r="G124" s="59"/>
      <c r="H124" s="59"/>
      <c r="I124" s="59"/>
    </row>
    <row r="125" spans="2:9" s="5" customFormat="1" x14ac:dyDescent="0.25">
      <c r="D125" s="43"/>
    </row>
    <row r="126" spans="2:9" s="5" customFormat="1" x14ac:dyDescent="0.25">
      <c r="B126" s="59" t="s">
        <v>78</v>
      </c>
      <c r="C126" s="59"/>
      <c r="D126" s="59"/>
      <c r="E126" s="59"/>
      <c r="F126" s="59"/>
      <c r="G126" s="59"/>
      <c r="H126" s="59"/>
      <c r="I126" s="59"/>
    </row>
    <row r="127" spans="2:9" s="5" customFormat="1" x14ac:dyDescent="0.25">
      <c r="D127" s="43"/>
    </row>
    <row r="128" spans="2:9" s="5" customFormat="1" x14ac:dyDescent="0.25">
      <c r="B128" s="59" t="s">
        <v>79</v>
      </c>
      <c r="C128" s="59"/>
      <c r="D128" s="59"/>
      <c r="E128" s="59"/>
      <c r="F128" s="59"/>
      <c r="G128" s="59"/>
      <c r="H128" s="59"/>
      <c r="I128" s="59"/>
    </row>
    <row r="129" spans="4:4" s="5" customFormat="1" x14ac:dyDescent="0.25">
      <c r="D129" s="43"/>
    </row>
  </sheetData>
  <mergeCells count="18">
    <mergeCell ref="B109:I110"/>
    <mergeCell ref="G1:I3"/>
    <mergeCell ref="A5:H5"/>
    <mergeCell ref="A9:I9"/>
    <mergeCell ref="G11:I11"/>
    <mergeCell ref="A11:A12"/>
    <mergeCell ref="B11:B12"/>
    <mergeCell ref="C11:C12"/>
    <mergeCell ref="D11:D12"/>
    <mergeCell ref="E11:E12"/>
    <mergeCell ref="F11:F12"/>
    <mergeCell ref="A7:I7"/>
    <mergeCell ref="A8:I8"/>
    <mergeCell ref="B120:I120"/>
    <mergeCell ref="B122:I122"/>
    <mergeCell ref="B124:I124"/>
    <mergeCell ref="B126:I126"/>
    <mergeCell ref="B128:I128"/>
  </mergeCells>
  <pageMargins left="0.51181102362204722" right="0.11811023622047245" top="0.15748031496062992" bottom="0.15748031496062992" header="0.31496062992125984" footer="0.31496062992125984"/>
  <pageSetup paperSize="9" scale="5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Смета</vt:lpstr>
      <vt:lpstr>Смета!Область_печати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Tatyana</dc:creator>
  <cp:lastModifiedBy>Пользователь Windows</cp:lastModifiedBy>
  <cp:lastPrinted>2021-03-25T06:36:39Z</cp:lastPrinted>
  <dcterms:created xsi:type="dcterms:W3CDTF">2018-04-10T09:39:20Z</dcterms:created>
  <dcterms:modified xsi:type="dcterms:W3CDTF">2021-03-25T06:55:42Z</dcterms:modified>
</cp:coreProperties>
</file>