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Антарес\"/>
    </mc:Choice>
  </mc:AlternateContent>
  <xr:revisionPtr revIDLastSave="0" documentId="13_ncr:1_{09BF6CE4-719B-4BDD-9443-5398803111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65" i="1"/>
  <c r="F74" i="1" l="1"/>
  <c r="I74" i="1" s="1"/>
  <c r="F75" i="1"/>
  <c r="I75" i="1" s="1"/>
  <c r="F76" i="1"/>
  <c r="F73" i="1"/>
  <c r="I73" i="1" s="1"/>
  <c r="F72" i="1" l="1"/>
  <c r="I65" i="1" l="1"/>
  <c r="F120" i="1" l="1"/>
  <c r="F122" i="1"/>
  <c r="F123" i="1"/>
  <c r="I123" i="1" s="1"/>
  <c r="F112" i="1"/>
  <c r="F113" i="1"/>
  <c r="I113" i="1" s="1"/>
  <c r="F115" i="1"/>
  <c r="F116" i="1"/>
  <c r="I116" i="1" s="1"/>
  <c r="F118" i="1"/>
  <c r="F105" i="1"/>
  <c r="F106" i="1"/>
  <c r="I106" i="1" s="1"/>
  <c r="F107" i="1"/>
  <c r="I107" i="1" s="1"/>
  <c r="F108" i="1"/>
  <c r="I108" i="1" s="1"/>
  <c r="F109" i="1"/>
  <c r="I109" i="1" s="1"/>
  <c r="F96" i="1"/>
  <c r="I96" i="1" s="1"/>
  <c r="F97" i="1"/>
  <c r="I97" i="1" s="1"/>
  <c r="F99" i="1"/>
  <c r="I99" i="1" s="1"/>
  <c r="I100" i="1"/>
  <c r="F101" i="1"/>
  <c r="I101" i="1" s="1"/>
  <c r="F103" i="1"/>
  <c r="F102" i="1" s="1"/>
  <c r="F95" i="1"/>
  <c r="I95" i="1" s="1"/>
  <c r="F88" i="1"/>
  <c r="I88" i="1" s="1"/>
  <c r="F89" i="1"/>
  <c r="I89" i="1" s="1"/>
  <c r="F91" i="1"/>
  <c r="F85" i="1"/>
  <c r="I85" i="1" s="1"/>
  <c r="F83" i="1"/>
  <c r="I83" i="1" s="1"/>
  <c r="F84" i="1"/>
  <c r="I84" i="1" s="1"/>
  <c r="F79" i="1"/>
  <c r="I79" i="1" s="1"/>
  <c r="F80" i="1"/>
  <c r="I80" i="1" s="1"/>
  <c r="F71" i="1"/>
  <c r="F70" i="1" s="1"/>
  <c r="F69" i="1" s="1"/>
  <c r="I76" i="1"/>
  <c r="I72" i="1" s="1"/>
  <c r="F60" i="1"/>
  <c r="I60" i="1" s="1"/>
  <c r="F62" i="1"/>
  <c r="I62" i="1" s="1"/>
  <c r="F63" i="1"/>
  <c r="I63" i="1" s="1"/>
  <c r="F64" i="1"/>
  <c r="I64" i="1" s="1"/>
  <c r="F68" i="1"/>
  <c r="I68" i="1" s="1"/>
  <c r="F66" i="1"/>
  <c r="I66" i="1" s="1"/>
  <c r="F67" i="1"/>
  <c r="I67" i="1" s="1"/>
  <c r="F59" i="1"/>
  <c r="I59" i="1" s="1"/>
  <c r="F61" i="1"/>
  <c r="I61" i="1" s="1"/>
  <c r="F52" i="1"/>
  <c r="I52" i="1" s="1"/>
  <c r="F53" i="1"/>
  <c r="I53" i="1" s="1"/>
  <c r="F54" i="1"/>
  <c r="I54" i="1" s="1"/>
  <c r="F55" i="1"/>
  <c r="I55" i="1" s="1"/>
  <c r="F56" i="1"/>
  <c r="I56" i="1" s="1"/>
  <c r="F47" i="1"/>
  <c r="I47" i="1" s="1"/>
  <c r="F41" i="1"/>
  <c r="I41" i="1" s="1"/>
  <c r="F42" i="1"/>
  <c r="I42" i="1" s="1"/>
  <c r="F43" i="1"/>
  <c r="I43" i="1" s="1"/>
  <c r="F44" i="1"/>
  <c r="I44" i="1" s="1"/>
  <c r="F45" i="1"/>
  <c r="I45" i="1" s="1"/>
  <c r="F48" i="1"/>
  <c r="I48" i="1" s="1"/>
  <c r="F49" i="1"/>
  <c r="I49" i="1" s="1"/>
  <c r="F39" i="1"/>
  <c r="I39" i="1" s="1"/>
  <c r="F37" i="1"/>
  <c r="I37" i="1" s="1"/>
  <c r="F38" i="1"/>
  <c r="I38" i="1" s="1"/>
  <c r="F26" i="1"/>
  <c r="I26" i="1" s="1"/>
  <c r="F27" i="1"/>
  <c r="I27" i="1" s="1"/>
  <c r="F28" i="1"/>
  <c r="F29" i="1"/>
  <c r="I29" i="1" s="1"/>
  <c r="F30" i="1"/>
  <c r="I30" i="1" s="1"/>
  <c r="F35" i="1"/>
  <c r="I35" i="1" s="1"/>
  <c r="F36" i="1"/>
  <c r="I36" i="1" s="1"/>
  <c r="F21" i="1"/>
  <c r="F24" i="1"/>
  <c r="F22" i="1"/>
  <c r="I22" i="1" s="1"/>
  <c r="F15" i="1"/>
  <c r="I15" i="1" s="1"/>
  <c r="F16" i="1"/>
  <c r="I16" i="1" s="1"/>
  <c r="F17" i="1"/>
  <c r="I17" i="1" s="1"/>
  <c r="F18" i="1"/>
  <c r="I18" i="1" s="1"/>
  <c r="F19" i="1"/>
  <c r="I19" i="1" s="1"/>
  <c r="F13" i="1"/>
  <c r="I13" i="1" s="1"/>
  <c r="F14" i="1"/>
  <c r="I14" i="1" s="1"/>
  <c r="F12" i="1"/>
  <c r="I94" i="1" l="1"/>
  <c r="I34" i="1"/>
  <c r="I46" i="1"/>
  <c r="I82" i="1"/>
  <c r="I81" i="1" s="1"/>
  <c r="I118" i="1"/>
  <c r="I117" i="1" s="1"/>
  <c r="F117" i="1"/>
  <c r="I12" i="1"/>
  <c r="I11" i="1" s="1"/>
  <c r="F11" i="1"/>
  <c r="I51" i="1"/>
  <c r="I50" i="1" s="1"/>
  <c r="I21" i="1"/>
  <c r="I20" i="1" s="1"/>
  <c r="F20" i="1"/>
  <c r="I78" i="1"/>
  <c r="I77" i="1" s="1"/>
  <c r="I40" i="1"/>
  <c r="I58" i="1"/>
  <c r="I57" i="1" s="1"/>
  <c r="I87" i="1"/>
  <c r="I105" i="1"/>
  <c r="I104" i="1" s="1"/>
  <c r="F104" i="1"/>
  <c r="I115" i="1"/>
  <c r="I114" i="1" s="1"/>
  <c r="F114" i="1"/>
  <c r="I112" i="1"/>
  <c r="F111" i="1"/>
  <c r="I111" i="1" s="1"/>
  <c r="I28" i="1"/>
  <c r="I25" i="1" s="1"/>
  <c r="F25" i="1"/>
  <c r="I24" i="1"/>
  <c r="I23" i="1" s="1"/>
  <c r="F23" i="1"/>
  <c r="I71" i="1"/>
  <c r="I70" i="1" s="1"/>
  <c r="I69" i="1" s="1"/>
  <c r="F119" i="1"/>
  <c r="I120" i="1"/>
  <c r="I119" i="1" s="1"/>
  <c r="F121" i="1"/>
  <c r="I122" i="1"/>
  <c r="I121" i="1" s="1"/>
  <c r="F90" i="1"/>
  <c r="I91" i="1"/>
  <c r="I90" i="1" s="1"/>
  <c r="I103" i="1"/>
  <c r="I102" i="1" s="1"/>
  <c r="F98" i="1"/>
  <c r="I98" i="1" s="1"/>
  <c r="F94" i="1"/>
  <c r="F87" i="1"/>
  <c r="F82" i="1"/>
  <c r="F78" i="1"/>
  <c r="F58" i="1"/>
  <c r="F40" i="1"/>
  <c r="F46" i="1"/>
  <c r="F51" i="1"/>
  <c r="F34" i="1"/>
  <c r="I93" i="1" l="1"/>
  <c r="I33" i="1"/>
  <c r="I32" i="1" s="1"/>
  <c r="F10" i="1"/>
  <c r="I10" i="1"/>
  <c r="F93" i="1"/>
  <c r="I86" i="1"/>
  <c r="I110" i="1"/>
  <c r="I92" i="1" s="1"/>
  <c r="F110" i="1"/>
  <c r="F57" i="1"/>
  <c r="F86" i="1"/>
  <c r="F50" i="1"/>
  <c r="F81" i="1"/>
  <c r="F77" i="1"/>
  <c r="F33" i="1"/>
  <c r="F92" i="1" l="1"/>
  <c r="F32" i="1"/>
  <c r="I31" i="1" l="1"/>
  <c r="I124" i="1" s="1"/>
  <c r="F31" i="1"/>
  <c r="F124" i="1" s="1"/>
</calcChain>
</file>

<file path=xl/sharedStrings.xml><?xml version="1.0" encoding="utf-8"?>
<sst xmlns="http://schemas.openxmlformats.org/spreadsheetml/2006/main" count="226" uniqueCount="131">
  <si>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</si>
  <si>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</si>
  <si>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</si>
  <si>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</si>
  <si>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</si>
  <si>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</si>
  <si>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</si>
  <si>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</si>
  <si>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</si>
  <si>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</si>
  <si>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</si>
  <si>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</si>
  <si>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</si>
  <si>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</si>
  <si>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t>Грантополучатель: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</si>
  <si>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</si>
  <si>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</si>
  <si>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</si>
  <si>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</si>
  <si>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</si>
  <si>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Приложение № 2 
к Договору о предоставлении гранта 
от «___» ________ 20__ года №____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</si>
  <si>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</si>
  <si>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</si>
  <si>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</si>
  <si>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</si>
  <si>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</si>
  <si>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на служебные командировки, в том числе:</t>
  </si>
  <si>
    <t>Приобретение раздаточных материалов,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</si>
  <si>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</si>
  <si>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</si>
  <si>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</si>
  <si>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Специалист по связям с общественностью</t>
  </si>
  <si>
    <t>Бухгалтер</t>
  </si>
  <si>
    <t>услуга</t>
  </si>
  <si>
    <t>Расходы на оплату услуг связи и интернета</t>
  </si>
  <si>
    <t>Почтовые услуги</t>
  </si>
  <si>
    <t>Флешнакопители</t>
  </si>
  <si>
    <t>билет</t>
  </si>
  <si>
    <t>Ноутбук</t>
  </si>
  <si>
    <t>Электрическая переплетная машина</t>
  </si>
  <si>
    <t>Напольный электрообогреватель</t>
  </si>
  <si>
    <t>Металлический архивный шкаф сейф</t>
  </si>
  <si>
    <t>Мероприятие 1. Проведение ознакомительных рабочих встреч: по одной в каждом регионе</t>
  </si>
  <si>
    <t>Блокноты</t>
  </si>
  <si>
    <t>Ручки</t>
  </si>
  <si>
    <t>Пластиковые конверты</t>
  </si>
  <si>
    <t>Бумага</t>
  </si>
  <si>
    <t>Регистры</t>
  </si>
  <si>
    <t>Файлы</t>
  </si>
  <si>
    <t>Маркеры</t>
  </si>
  <si>
    <t>Мероприятие 3. Проведение мероприятий по программе ресоциализации осужденных посредством созданной службы социальной адаптации (лиц, освободившихся из мест лишения свободы и лиц, состоящих на учёте служб пробации в двух регионах реализации проекта</t>
  </si>
  <si>
    <t>Услуги психолога по регионам</t>
  </si>
  <si>
    <t>Услуги юриста-консультанта проекта</t>
  </si>
  <si>
    <t>Услуга специалиста базы данных</t>
  </si>
  <si>
    <t>Услуги переводчика</t>
  </si>
  <si>
    <t>Услуга по оформлению и восстановлению докуметов</t>
  </si>
  <si>
    <t>Услуга по содействию в трудоустройстве</t>
  </si>
  <si>
    <t>Мероприятие 5. Организация сортивных мероприятий в двух регионах реализации проекта</t>
  </si>
  <si>
    <t>Услуги по разработке макета ИОМ</t>
  </si>
  <si>
    <t>Услуги по изготовлению информационно-ознакомительных материалов (ИОМ)</t>
  </si>
  <si>
    <t>Услуги по изготовлению и разработке баннера</t>
  </si>
  <si>
    <t>Услуга тренера для проведения семинаров-тренингов</t>
  </si>
  <si>
    <t>Папки пластиковые</t>
  </si>
  <si>
    <t>Бумага А4</t>
  </si>
  <si>
    <t>Услуги эксперта аналитика</t>
  </si>
  <si>
    <r>
      <t xml:space="preserve">Грантополучатель:  </t>
    </r>
    <r>
      <rPr>
        <sz val="14"/>
        <color theme="1"/>
        <rFont val="Times New Roman"/>
        <family val="1"/>
        <charset val="204"/>
      </rPr>
      <t>ОФ "Антарес А"</t>
    </r>
  </si>
  <si>
    <r>
      <t>Тема гранта: "</t>
    </r>
    <r>
      <rPr>
        <sz val="14"/>
        <color theme="1"/>
        <rFont val="Times New Roman"/>
        <family val="1"/>
        <charset val="204"/>
      </rPr>
      <t>Социальное сопровождение граждан, освобождающихся и освободившихся из мест лишения свободы, направленное на их эффективную ресоциализацию"</t>
    </r>
  </si>
  <si>
    <r>
      <t xml:space="preserve">С Приложением № </t>
    </r>
    <r>
      <rPr>
        <b/>
        <sz val="14"/>
        <color theme="1"/>
        <rFont val="Times New Roman"/>
        <family val="1"/>
        <charset val="204"/>
      </rPr>
      <t xml:space="preserve">2 ознакомлен и согласен: </t>
    </r>
  </si>
  <si>
    <r>
      <t xml:space="preserve"> Руководитель организации _________________ Ф.И.О </t>
    </r>
    <r>
      <rPr>
        <i/>
        <sz val="14"/>
        <color theme="1"/>
        <rFont val="Times New Roman"/>
        <family val="1"/>
        <charset val="204"/>
      </rPr>
      <t>(при его наличии)</t>
    </r>
  </si>
  <si>
    <t>месяц</t>
  </si>
  <si>
    <r>
      <t>Сумма гранта:</t>
    </r>
    <r>
      <rPr>
        <sz val="14"/>
        <color theme="1"/>
        <rFont val="Times New Roman"/>
        <family val="1"/>
        <charset val="204"/>
      </rPr>
      <t xml:space="preserve"> 10 697 000 (десять миллионов шестьсот девяноста семь тысяч) тенге</t>
    </r>
  </si>
  <si>
    <t>штук</t>
  </si>
  <si>
    <t>человек/дней</t>
  </si>
  <si>
    <t xml:space="preserve"> в г. Актау, в том числе:</t>
  </si>
  <si>
    <t>Суточные (1 командировка*1 человек*5 дней)</t>
  </si>
  <si>
    <t>Услуга юриста по регионам</t>
  </si>
  <si>
    <t>Услуги социального работников в регионах</t>
  </si>
  <si>
    <t>упаковка</t>
  </si>
  <si>
    <t>Мотивационные пакеты</t>
  </si>
  <si>
    <t>Благодарственные письма</t>
  </si>
  <si>
    <t>Приобретение расходного  материалов, в том числе:</t>
  </si>
  <si>
    <t>Транспортные услуги</t>
  </si>
  <si>
    <t>Кофемашина</t>
  </si>
  <si>
    <t>Услуга по предоставлению места временного пребыванияя (2 региона)</t>
  </si>
  <si>
    <t>Прочие расходы, в том числе:</t>
  </si>
  <si>
    <t>Проживание (1 командировка*1 человек*4 дня)</t>
  </si>
  <si>
    <t>Услуги по проведению спортивных мероприятий</t>
  </si>
  <si>
    <t>Перчатки</t>
  </si>
  <si>
    <t>Мешки</t>
  </si>
  <si>
    <t xml:space="preserve">Грабли </t>
  </si>
  <si>
    <t>Мётла</t>
  </si>
  <si>
    <r>
      <t>Проживание (1 командировка*1 человек*2</t>
    </r>
    <r>
      <rPr>
        <sz val="14"/>
        <rFont val="Times New Roman"/>
        <family val="1"/>
        <charset val="204"/>
      </rPr>
      <t xml:space="preserve"> дня</t>
    </r>
    <r>
      <rPr>
        <sz val="14"/>
        <color theme="1"/>
        <rFont val="Times New Roman"/>
        <family val="1"/>
        <charset val="204"/>
      </rPr>
      <t>)</t>
    </r>
  </si>
  <si>
    <t>Аренда зала</t>
  </si>
  <si>
    <t>Кофе-брейк</t>
  </si>
  <si>
    <t>Услуги ZOOM</t>
  </si>
  <si>
    <t>Канцелярские товары</t>
  </si>
  <si>
    <t>Услуги по заправке и ремонта картриджей</t>
  </si>
  <si>
    <t>Суточные (1 командировка*1 человек*3 дня)</t>
  </si>
  <si>
    <t>Проезд (1 командировка *2 человек*2 билета)</t>
  </si>
  <si>
    <t>в г. Кокшетау, в том числе:</t>
  </si>
  <si>
    <t>Проживание (1 командировка*1 человек*4 дней)</t>
  </si>
  <si>
    <t>Проживание (1 командировка*1 человек*2 дня)</t>
  </si>
  <si>
    <t>Услуги по изготовлению призов для спортивных мероприятий</t>
  </si>
  <si>
    <t>Мероприятие 6. Разработка, изготовление и распространение информационно-ознакомительных материалов для осужденных с актуальной правовой и справочной информацией</t>
  </si>
  <si>
    <t>Мероприятие 4. Акция "Этап добра" с участием лиц, состоящих на учёте служб пробации, Форма и место проведения по согласованию с ДУИС в двух регионах проекта</t>
  </si>
  <si>
    <t>Мероприятие 2. Организация службы в Акмолинской и Мангыстауской областях по социальной адаптации осужденных и освободившихся из мест лишения свободы, в том числе состоящих на пробационном контроле</t>
  </si>
  <si>
    <t>Мероприятие 8. Проведение обучающего семинара-тренинга с сотрудниками Департамента уголовно-исполнительной системы, представителями НПО, центра занятости, центра адаптации в Акмолинской и Мангыстауской областей  на тему «Ресоциализация, как основной социально-психологический процесс в жизни осужденного» с привлечением стороннего тренера</t>
  </si>
  <si>
    <t>Мероприятие 7.  Проведение интерактивных информационных встреч с осужденными в местах лишения свободы на тему «Подготовка к освобождению» с привлечением специалистов</t>
  </si>
  <si>
    <t>в г. Актау, в том числе:</t>
  </si>
  <si>
    <t>Суточные (1 командировка*1 человек*4 дня)</t>
  </si>
  <si>
    <t>Проживание (1 командировка*1 человек*3 дня)</t>
  </si>
  <si>
    <t>Проезд (1 командировка*1 человек*2 билет)</t>
  </si>
  <si>
    <t>Представительские расходы, в том числе:</t>
  </si>
  <si>
    <t>в г. Актау:</t>
  </si>
  <si>
    <t>в г. Кокшетау:</t>
  </si>
  <si>
    <t>Полиграфические услуги, в том числе:</t>
  </si>
  <si>
    <t>Изготовления сертификата</t>
  </si>
  <si>
    <t>Мероприятие 9. Проведение заключительных Рабочих встреч</t>
  </si>
  <si>
    <t>Мероприятие 10. Обобщение результатов, проведённых мероприятий в рекомендательное пособие по работе службы социальной адаптации осужденных с учетом имеющихся международных практик и действующим законодательством РК.</t>
  </si>
  <si>
    <t>Услуги по разработке и изготовлению рекомендательного пособия по внедрению аналогичных проектов в других регионах</t>
  </si>
  <si>
    <t>человек</t>
  </si>
  <si>
    <t>ОФ "Антарес А"</t>
  </si>
  <si>
    <t>Директор</t>
  </si>
  <si>
    <t>_________________ Дак В.С.</t>
  </si>
  <si>
    <t>Председатель Правления</t>
  </si>
  <si>
    <t>______________  Диас Л.</t>
  </si>
  <si>
    <t>Заместитель Председателя Правления</t>
  </si>
  <si>
    <t>______________  Абенова Б.М.</t>
  </si>
  <si>
    <t>______________  Сариев А.У.</t>
  </si>
  <si>
    <t xml:space="preserve">Главный менеджер проектного офиса по государственному </t>
  </si>
  <si>
    <t>______________ Колдасбаев Д.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</si>
</sst>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indent="15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 applyAlignment="1">
      <alignment horizontal="left" vertical="center" wrapText="1" indent="10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/>
    <xf numFmtId="164" fontId="2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6"/>
  <sheetViews>
    <sheetView tabSelected="1" zoomScale="70" zoomScaleNormal="70" zoomScaleSheetLayoutView="70" workbookViewId="0">
      <selection activeCell="A156" sqref="A156"/>
    </sheetView>
  </sheetViews>
  <sheetFormatPr defaultColWidth="9.140625" defaultRowHeight="18.75" x14ac:dyDescent="0.3"/>
  <cols>
    <col min="1" max="1" width="5.5703125" style="1" customWidth="1"/>
    <col min="2" max="2" width="62" style="1" customWidth="1"/>
    <col min="3" max="3" width="17.5703125" style="1" customWidth="1"/>
    <col min="4" max="4" width="16.28515625" style="1" bestFit="1" customWidth="1"/>
    <col min="5" max="5" width="15.5703125" style="1" customWidth="1"/>
    <col min="6" max="6" width="18" style="34" customWidth="1"/>
    <col min="7" max="7" width="20.42578125" style="1" customWidth="1"/>
    <col min="8" max="8" width="17.85546875" style="1" customWidth="1"/>
    <col min="9" max="9" width="16" style="1" bestFit="1" customWidth="1"/>
    <col min="10" max="16384" width="9.140625" style="1"/>
  </cols>
  <sheetData>
    <row r="1" spans="1:9" ht="72" customHeight="1" x14ac:dyDescent="0.3">
      <c r="B1" s="2"/>
      <c r="C1" s="2"/>
      <c r="D1" s="2"/>
      <c r="E1" s="2"/>
      <c r="F1" s="33"/>
      <c r="G1" s="38" t="s">
        <v>20</v>
      </c>
      <c r="H1" s="38"/>
      <c r="I1" s="38"/>
    </row>
    <row r="2" spans="1:9" x14ac:dyDescent="0.3">
      <c r="A2" s="3"/>
      <c r="B2" s="4"/>
      <c r="C2" s="4"/>
      <c r="D2" s="4"/>
      <c r="E2" s="4"/>
      <c r="G2" s="4"/>
      <c r="H2" s="4"/>
      <c r="I2" s="4"/>
    </row>
    <row r="3" spans="1:9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x14ac:dyDescent="0.3">
      <c r="A4" s="28"/>
      <c r="B4" s="4"/>
      <c r="C4" s="4"/>
      <c r="D4" s="4"/>
      <c r="E4" s="4"/>
      <c r="G4" s="4"/>
      <c r="H4" s="4"/>
      <c r="I4" s="4"/>
    </row>
    <row r="5" spans="1:9" x14ac:dyDescent="0.3">
      <c r="A5" s="41" t="s">
        <v>65</v>
      </c>
      <c r="B5" s="41"/>
      <c r="C5" s="41"/>
      <c r="D5" s="41"/>
      <c r="E5" s="41"/>
      <c r="F5" s="41"/>
      <c r="G5" s="41"/>
      <c r="H5" s="41"/>
      <c r="I5" s="41"/>
    </row>
    <row r="6" spans="1:9" x14ac:dyDescent="0.3">
      <c r="A6" s="42" t="s">
        <v>66</v>
      </c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3" t="s">
        <v>70</v>
      </c>
      <c r="B7" s="43"/>
      <c r="C7" s="43"/>
      <c r="D7" s="43"/>
      <c r="E7" s="43"/>
      <c r="F7" s="43"/>
      <c r="G7" s="43"/>
      <c r="H7" s="43"/>
      <c r="I7" s="43"/>
    </row>
    <row r="8" spans="1:9" x14ac:dyDescent="0.3">
      <c r="A8" s="39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44" t="s">
        <v>6</v>
      </c>
      <c r="G8" s="39" t="s">
        <v>7</v>
      </c>
      <c r="H8" s="39"/>
      <c r="I8" s="39"/>
    </row>
    <row r="9" spans="1:9" ht="75" x14ac:dyDescent="0.3">
      <c r="A9" s="39"/>
      <c r="B9" s="39"/>
      <c r="C9" s="39"/>
      <c r="D9" s="39"/>
      <c r="E9" s="39"/>
      <c r="F9" s="44"/>
      <c r="G9" s="27" t="s">
        <v>8</v>
      </c>
      <c r="H9" s="27" t="s">
        <v>9</v>
      </c>
      <c r="I9" s="27" t="s">
        <v>10</v>
      </c>
    </row>
    <row r="10" spans="1:9" x14ac:dyDescent="0.3">
      <c r="A10" s="27">
        <v>1</v>
      </c>
      <c r="B10" s="15" t="s">
        <v>29</v>
      </c>
      <c r="C10" s="12"/>
      <c r="D10" s="14"/>
      <c r="E10" s="18"/>
      <c r="F10" s="32">
        <f>F11+F15+F16+F17+F18+F19+F20+F23</f>
        <v>4016298.5</v>
      </c>
      <c r="G10" s="18"/>
      <c r="H10" s="18"/>
      <c r="I10" s="19">
        <f>I11+I15+I16+I17+I18+I19+I20+I23</f>
        <v>4016298.5</v>
      </c>
    </row>
    <row r="11" spans="1:9" x14ac:dyDescent="0.3">
      <c r="A11" s="5"/>
      <c r="B11" s="15" t="s">
        <v>21</v>
      </c>
      <c r="C11" s="12"/>
      <c r="D11" s="14"/>
      <c r="E11" s="18"/>
      <c r="F11" s="32">
        <f>SUM(F12:F14)</f>
        <v>3209098.5</v>
      </c>
      <c r="G11" s="18"/>
      <c r="H11" s="18"/>
      <c r="I11" s="19">
        <f>SUM(I12:I14)</f>
        <v>3209098.5</v>
      </c>
    </row>
    <row r="12" spans="1:9" x14ac:dyDescent="0.3">
      <c r="A12" s="5"/>
      <c r="B12" s="16" t="s">
        <v>30</v>
      </c>
      <c r="C12" s="12" t="s">
        <v>69</v>
      </c>
      <c r="D12" s="14">
        <v>9</v>
      </c>
      <c r="E12" s="18">
        <v>118855.5</v>
      </c>
      <c r="F12" s="35">
        <f>D12*E12</f>
        <v>1069699.5</v>
      </c>
      <c r="G12" s="18"/>
      <c r="H12" s="18"/>
      <c r="I12" s="18">
        <f>F12</f>
        <v>1069699.5</v>
      </c>
    </row>
    <row r="13" spans="1:9" x14ac:dyDescent="0.3">
      <c r="A13" s="5"/>
      <c r="B13" s="16" t="s">
        <v>31</v>
      </c>
      <c r="C13" s="12" t="s">
        <v>69</v>
      </c>
      <c r="D13" s="14">
        <v>9</v>
      </c>
      <c r="E13" s="18">
        <v>118855.5</v>
      </c>
      <c r="F13" s="35">
        <f t="shared" ref="F13:F71" si="0">D13*E13</f>
        <v>1069699.5</v>
      </c>
      <c r="G13" s="18"/>
      <c r="H13" s="18"/>
      <c r="I13" s="18">
        <f t="shared" ref="I13:I19" si="1">F13</f>
        <v>1069699.5</v>
      </c>
    </row>
    <row r="14" spans="1:9" x14ac:dyDescent="0.3">
      <c r="A14" s="5"/>
      <c r="B14" s="16" t="s">
        <v>32</v>
      </c>
      <c r="C14" s="12" t="s">
        <v>69</v>
      </c>
      <c r="D14" s="14">
        <v>9</v>
      </c>
      <c r="E14" s="18">
        <v>118855.5</v>
      </c>
      <c r="F14" s="35">
        <f t="shared" si="0"/>
        <v>1069699.5</v>
      </c>
      <c r="G14" s="18"/>
      <c r="H14" s="18"/>
      <c r="I14" s="18">
        <f t="shared" si="1"/>
        <v>1069699.5</v>
      </c>
    </row>
    <row r="15" spans="1:9" x14ac:dyDescent="0.3">
      <c r="A15" s="5"/>
      <c r="B15" s="15" t="s">
        <v>22</v>
      </c>
      <c r="C15" s="11" t="s">
        <v>69</v>
      </c>
      <c r="D15" s="13">
        <v>9</v>
      </c>
      <c r="E15" s="19">
        <v>29808</v>
      </c>
      <c r="F15" s="32">
        <f t="shared" si="0"/>
        <v>268272</v>
      </c>
      <c r="G15" s="19"/>
      <c r="H15" s="19"/>
      <c r="I15" s="19">
        <f t="shared" si="1"/>
        <v>268272</v>
      </c>
    </row>
    <row r="16" spans="1:9" ht="37.5" x14ac:dyDescent="0.3">
      <c r="A16" s="5"/>
      <c r="B16" s="15" t="s">
        <v>23</v>
      </c>
      <c r="C16" s="11" t="s">
        <v>69</v>
      </c>
      <c r="D16" s="13">
        <v>9</v>
      </c>
      <c r="E16" s="19">
        <v>7131</v>
      </c>
      <c r="F16" s="32">
        <f t="shared" si="0"/>
        <v>64179</v>
      </c>
      <c r="G16" s="19"/>
      <c r="H16" s="19"/>
      <c r="I16" s="19">
        <f t="shared" si="1"/>
        <v>64179</v>
      </c>
    </row>
    <row r="17" spans="1:9" x14ac:dyDescent="0.3">
      <c r="A17" s="5"/>
      <c r="B17" s="15" t="s">
        <v>24</v>
      </c>
      <c r="C17" s="11" t="s">
        <v>33</v>
      </c>
      <c r="D17" s="13">
        <v>1</v>
      </c>
      <c r="E17" s="19">
        <v>20000</v>
      </c>
      <c r="F17" s="32">
        <f t="shared" si="0"/>
        <v>20000</v>
      </c>
      <c r="G17" s="19"/>
      <c r="H17" s="19"/>
      <c r="I17" s="19">
        <f t="shared" si="1"/>
        <v>20000</v>
      </c>
    </row>
    <row r="18" spans="1:9" x14ac:dyDescent="0.3">
      <c r="A18" s="5"/>
      <c r="B18" s="15" t="s">
        <v>34</v>
      </c>
      <c r="C18" s="11" t="s">
        <v>69</v>
      </c>
      <c r="D18" s="13">
        <v>9</v>
      </c>
      <c r="E18" s="19">
        <v>10000</v>
      </c>
      <c r="F18" s="32">
        <f t="shared" si="0"/>
        <v>90000</v>
      </c>
      <c r="G18" s="19"/>
      <c r="H18" s="19"/>
      <c r="I18" s="19">
        <f t="shared" si="1"/>
        <v>90000</v>
      </c>
    </row>
    <row r="19" spans="1:9" x14ac:dyDescent="0.3">
      <c r="A19" s="5"/>
      <c r="B19" s="15" t="s">
        <v>35</v>
      </c>
      <c r="C19" s="11" t="s">
        <v>33</v>
      </c>
      <c r="D19" s="13">
        <v>1</v>
      </c>
      <c r="E19" s="19">
        <v>182497</v>
      </c>
      <c r="F19" s="32">
        <f t="shared" si="0"/>
        <v>182497</v>
      </c>
      <c r="G19" s="19"/>
      <c r="H19" s="19"/>
      <c r="I19" s="19">
        <f t="shared" si="1"/>
        <v>182497</v>
      </c>
    </row>
    <row r="20" spans="1:9" ht="75" x14ac:dyDescent="0.3">
      <c r="A20" s="5"/>
      <c r="B20" s="15" t="s">
        <v>25</v>
      </c>
      <c r="C20" s="12"/>
      <c r="D20" s="14"/>
      <c r="E20" s="18"/>
      <c r="F20" s="32">
        <f>SUM(F21:F22)</f>
        <v>47252</v>
      </c>
      <c r="G20" s="18"/>
      <c r="H20" s="18"/>
      <c r="I20" s="19">
        <f>SUM(I21:I22)</f>
        <v>47252</v>
      </c>
    </row>
    <row r="21" spans="1:9" x14ac:dyDescent="0.3">
      <c r="A21" s="5"/>
      <c r="B21" s="16" t="s">
        <v>95</v>
      </c>
      <c r="C21" s="12" t="s">
        <v>69</v>
      </c>
      <c r="D21" s="14">
        <v>1</v>
      </c>
      <c r="E21" s="18">
        <v>26252</v>
      </c>
      <c r="F21" s="35">
        <f t="shared" si="0"/>
        <v>26252</v>
      </c>
      <c r="G21" s="18"/>
      <c r="H21" s="18"/>
      <c r="I21" s="18">
        <f>F21</f>
        <v>26252</v>
      </c>
    </row>
    <row r="22" spans="1:9" x14ac:dyDescent="0.3">
      <c r="A22" s="5"/>
      <c r="B22" s="16" t="s">
        <v>36</v>
      </c>
      <c r="C22" s="12" t="s">
        <v>71</v>
      </c>
      <c r="D22" s="14">
        <v>10</v>
      </c>
      <c r="E22" s="18">
        <v>2100</v>
      </c>
      <c r="F22" s="35">
        <f>D22*E22</f>
        <v>21000</v>
      </c>
      <c r="G22" s="18"/>
      <c r="H22" s="18"/>
      <c r="I22" s="18">
        <f>F22</f>
        <v>21000</v>
      </c>
    </row>
    <row r="23" spans="1:9" x14ac:dyDescent="0.3">
      <c r="A23" s="5"/>
      <c r="B23" s="15" t="s">
        <v>84</v>
      </c>
      <c r="C23" s="12"/>
      <c r="D23" s="14"/>
      <c r="E23" s="18"/>
      <c r="F23" s="32">
        <f>F24</f>
        <v>135000</v>
      </c>
      <c r="G23" s="18"/>
      <c r="H23" s="18"/>
      <c r="I23" s="19">
        <f>I24</f>
        <v>135000</v>
      </c>
    </row>
    <row r="24" spans="1:9" x14ac:dyDescent="0.3">
      <c r="A24" s="5"/>
      <c r="B24" s="16" t="s">
        <v>96</v>
      </c>
      <c r="C24" s="12" t="s">
        <v>33</v>
      </c>
      <c r="D24" s="14">
        <v>30</v>
      </c>
      <c r="E24" s="18">
        <v>4500</v>
      </c>
      <c r="F24" s="35">
        <f t="shared" si="0"/>
        <v>135000</v>
      </c>
      <c r="G24" s="18"/>
      <c r="H24" s="18"/>
      <c r="I24" s="18">
        <f t="shared" ref="I24" si="2">F24</f>
        <v>135000</v>
      </c>
    </row>
    <row r="25" spans="1:9" x14ac:dyDescent="0.3">
      <c r="A25" s="11">
        <v>2</v>
      </c>
      <c r="B25" s="15" t="s">
        <v>11</v>
      </c>
      <c r="C25" s="12"/>
      <c r="D25" s="14"/>
      <c r="E25" s="18"/>
      <c r="F25" s="32">
        <f>SUM(F26:F30)</f>
        <v>1069701</v>
      </c>
      <c r="G25" s="18"/>
      <c r="H25" s="18"/>
      <c r="I25" s="19">
        <f>SUM(I26:I30)</f>
        <v>1069701</v>
      </c>
    </row>
    <row r="26" spans="1:9" x14ac:dyDescent="0.3">
      <c r="A26" s="5"/>
      <c r="B26" s="16" t="s">
        <v>38</v>
      </c>
      <c r="C26" s="12" t="s">
        <v>71</v>
      </c>
      <c r="D26" s="14">
        <v>2</v>
      </c>
      <c r="E26" s="18">
        <v>263000</v>
      </c>
      <c r="F26" s="35">
        <f t="shared" si="0"/>
        <v>526000</v>
      </c>
      <c r="G26" s="18"/>
      <c r="H26" s="18"/>
      <c r="I26" s="18">
        <f>F26</f>
        <v>526000</v>
      </c>
    </row>
    <row r="27" spans="1:9" x14ac:dyDescent="0.3">
      <c r="A27" s="5"/>
      <c r="B27" s="16" t="s">
        <v>39</v>
      </c>
      <c r="C27" s="12" t="s">
        <v>71</v>
      </c>
      <c r="D27" s="14">
        <v>1</v>
      </c>
      <c r="E27" s="18">
        <v>300000</v>
      </c>
      <c r="F27" s="35">
        <f t="shared" si="0"/>
        <v>300000</v>
      </c>
      <c r="G27" s="18"/>
      <c r="H27" s="18"/>
      <c r="I27" s="18">
        <f t="shared" ref="I27:I30" si="3">F27</f>
        <v>300000</v>
      </c>
    </row>
    <row r="28" spans="1:9" x14ac:dyDescent="0.3">
      <c r="A28" s="5"/>
      <c r="B28" s="16" t="s">
        <v>40</v>
      </c>
      <c r="C28" s="12" t="s">
        <v>71</v>
      </c>
      <c r="D28" s="14">
        <v>1</v>
      </c>
      <c r="E28" s="18">
        <v>25151</v>
      </c>
      <c r="F28" s="35">
        <f t="shared" si="0"/>
        <v>25151</v>
      </c>
      <c r="G28" s="18"/>
      <c r="H28" s="18"/>
      <c r="I28" s="18">
        <f t="shared" si="3"/>
        <v>25151</v>
      </c>
    </row>
    <row r="29" spans="1:9" x14ac:dyDescent="0.3">
      <c r="A29" s="27"/>
      <c r="B29" s="16" t="s">
        <v>41</v>
      </c>
      <c r="C29" s="12" t="s">
        <v>71</v>
      </c>
      <c r="D29" s="14">
        <v>1</v>
      </c>
      <c r="E29" s="18">
        <v>114550</v>
      </c>
      <c r="F29" s="35">
        <f t="shared" si="0"/>
        <v>114550</v>
      </c>
      <c r="G29" s="18"/>
      <c r="H29" s="18"/>
      <c r="I29" s="18">
        <f t="shared" si="3"/>
        <v>114550</v>
      </c>
    </row>
    <row r="30" spans="1:9" x14ac:dyDescent="0.3">
      <c r="A30" s="27"/>
      <c r="B30" s="23" t="s">
        <v>82</v>
      </c>
      <c r="C30" s="24" t="s">
        <v>71</v>
      </c>
      <c r="D30" s="25">
        <v>1</v>
      </c>
      <c r="E30" s="26">
        <v>104000</v>
      </c>
      <c r="F30" s="36">
        <f t="shared" si="0"/>
        <v>104000</v>
      </c>
      <c r="G30" s="22"/>
      <c r="H30" s="22"/>
      <c r="I30" s="26">
        <f t="shared" si="3"/>
        <v>104000</v>
      </c>
    </row>
    <row r="31" spans="1:9" x14ac:dyDescent="0.3">
      <c r="A31" s="27">
        <v>3</v>
      </c>
      <c r="B31" s="15" t="s">
        <v>12</v>
      </c>
      <c r="C31" s="12"/>
      <c r="D31" s="14"/>
      <c r="E31" s="18"/>
      <c r="F31" s="32">
        <f>F32+F50+F57+F69+F77+F81+F86+F92+F119+F121</f>
        <v>5611000</v>
      </c>
      <c r="G31" s="18"/>
      <c r="H31" s="18"/>
      <c r="I31" s="19">
        <f>I32+I50+I57+I69+I77+I81+I86+I92+I119+I121</f>
        <v>5611000</v>
      </c>
    </row>
    <row r="32" spans="1:9" ht="37.5" x14ac:dyDescent="0.3">
      <c r="A32" s="27"/>
      <c r="B32" s="15" t="s">
        <v>42</v>
      </c>
      <c r="C32" s="12"/>
      <c r="D32" s="14"/>
      <c r="E32" s="18"/>
      <c r="F32" s="32">
        <f>F33+F46</f>
        <v>650744</v>
      </c>
      <c r="G32" s="18"/>
      <c r="H32" s="18"/>
      <c r="I32" s="19">
        <f>I33+I46</f>
        <v>650744</v>
      </c>
    </row>
    <row r="33" spans="1:9" ht="38.25" customHeight="1" x14ac:dyDescent="0.3">
      <c r="A33" s="27"/>
      <c r="B33" s="15" t="s">
        <v>26</v>
      </c>
      <c r="C33" s="12"/>
      <c r="D33" s="14"/>
      <c r="E33" s="18"/>
      <c r="F33" s="32">
        <f>F34+F40</f>
        <v>635344</v>
      </c>
      <c r="G33" s="18"/>
      <c r="H33" s="18"/>
      <c r="I33" s="19">
        <f>I34+I40</f>
        <v>635344</v>
      </c>
    </row>
    <row r="34" spans="1:9" x14ac:dyDescent="0.3">
      <c r="A34" s="5"/>
      <c r="B34" s="15" t="s">
        <v>73</v>
      </c>
      <c r="C34" s="12"/>
      <c r="D34" s="14"/>
      <c r="E34" s="18"/>
      <c r="F34" s="32">
        <f>F35+F36+F37+F38+F39</f>
        <v>336672</v>
      </c>
      <c r="G34" s="18"/>
      <c r="H34" s="18"/>
      <c r="I34" s="19">
        <f>SUM(I35:I39)</f>
        <v>336672</v>
      </c>
    </row>
    <row r="35" spans="1:9" x14ac:dyDescent="0.3">
      <c r="A35" s="27"/>
      <c r="B35" s="16" t="s">
        <v>74</v>
      </c>
      <c r="C35" s="12" t="s">
        <v>72</v>
      </c>
      <c r="D35" s="14">
        <v>5</v>
      </c>
      <c r="E35" s="18">
        <v>5834</v>
      </c>
      <c r="F35" s="35">
        <f t="shared" si="0"/>
        <v>29170</v>
      </c>
      <c r="G35" s="18"/>
      <c r="H35" s="18"/>
      <c r="I35" s="18">
        <f t="shared" ref="I35:I49" si="4">F35</f>
        <v>29170</v>
      </c>
    </row>
    <row r="36" spans="1:9" x14ac:dyDescent="0.3">
      <c r="A36" s="5"/>
      <c r="B36" s="16" t="s">
        <v>85</v>
      </c>
      <c r="C36" s="12" t="s">
        <v>72</v>
      </c>
      <c r="D36" s="14">
        <v>4</v>
      </c>
      <c r="E36" s="18">
        <v>20000</v>
      </c>
      <c r="F36" s="35">
        <f t="shared" si="0"/>
        <v>80000</v>
      </c>
      <c r="G36" s="18"/>
      <c r="H36" s="18"/>
      <c r="I36" s="18">
        <f t="shared" si="4"/>
        <v>80000</v>
      </c>
    </row>
    <row r="37" spans="1:9" x14ac:dyDescent="0.3">
      <c r="A37" s="5"/>
      <c r="B37" s="16" t="s">
        <v>97</v>
      </c>
      <c r="C37" s="12" t="s">
        <v>72</v>
      </c>
      <c r="D37" s="14">
        <v>3</v>
      </c>
      <c r="E37" s="18">
        <v>5834</v>
      </c>
      <c r="F37" s="35">
        <f t="shared" si="0"/>
        <v>17502</v>
      </c>
      <c r="G37" s="18"/>
      <c r="H37" s="18"/>
      <c r="I37" s="18">
        <f t="shared" si="4"/>
        <v>17502</v>
      </c>
    </row>
    <row r="38" spans="1:9" x14ac:dyDescent="0.3">
      <c r="A38" s="5"/>
      <c r="B38" s="16" t="s">
        <v>91</v>
      </c>
      <c r="C38" s="12" t="s">
        <v>72</v>
      </c>
      <c r="D38" s="14">
        <v>2</v>
      </c>
      <c r="E38" s="18">
        <v>20000</v>
      </c>
      <c r="F38" s="35">
        <f t="shared" si="0"/>
        <v>40000</v>
      </c>
      <c r="G38" s="18"/>
      <c r="H38" s="18"/>
      <c r="I38" s="18">
        <f t="shared" si="4"/>
        <v>40000</v>
      </c>
    </row>
    <row r="39" spans="1:9" x14ac:dyDescent="0.3">
      <c r="A39" s="5"/>
      <c r="B39" s="16" t="s">
        <v>98</v>
      </c>
      <c r="C39" s="12" t="s">
        <v>37</v>
      </c>
      <c r="D39" s="14">
        <v>4</v>
      </c>
      <c r="E39" s="18">
        <v>42500</v>
      </c>
      <c r="F39" s="35">
        <f t="shared" si="0"/>
        <v>170000</v>
      </c>
      <c r="G39" s="18"/>
      <c r="H39" s="18"/>
      <c r="I39" s="18">
        <f t="shared" si="4"/>
        <v>170000</v>
      </c>
    </row>
    <row r="40" spans="1:9" x14ac:dyDescent="0.3">
      <c r="A40" s="5"/>
      <c r="B40" s="15" t="s">
        <v>99</v>
      </c>
      <c r="C40" s="12"/>
      <c r="D40" s="14"/>
      <c r="E40" s="18"/>
      <c r="F40" s="32">
        <f>F41+F42+F43+F44+F45</f>
        <v>298672</v>
      </c>
      <c r="G40" s="18"/>
      <c r="H40" s="18"/>
      <c r="I40" s="19">
        <f>I41+I42+I43+I44+I45</f>
        <v>298672</v>
      </c>
    </row>
    <row r="41" spans="1:9" x14ac:dyDescent="0.3">
      <c r="A41" s="5"/>
      <c r="B41" s="16" t="s">
        <v>74</v>
      </c>
      <c r="C41" s="30" t="s">
        <v>72</v>
      </c>
      <c r="D41" s="14">
        <v>5</v>
      </c>
      <c r="E41" s="18">
        <v>5834</v>
      </c>
      <c r="F41" s="35">
        <f t="shared" si="0"/>
        <v>29170</v>
      </c>
      <c r="G41" s="18"/>
      <c r="H41" s="18"/>
      <c r="I41" s="18">
        <f t="shared" si="4"/>
        <v>29170</v>
      </c>
    </row>
    <row r="42" spans="1:9" x14ac:dyDescent="0.3">
      <c r="A42" s="5"/>
      <c r="B42" s="16" t="s">
        <v>100</v>
      </c>
      <c r="C42" s="12" t="s">
        <v>72</v>
      </c>
      <c r="D42" s="14">
        <v>4</v>
      </c>
      <c r="E42" s="18">
        <v>17000</v>
      </c>
      <c r="F42" s="35">
        <f t="shared" si="0"/>
        <v>68000</v>
      </c>
      <c r="G42" s="18"/>
      <c r="H42" s="18"/>
      <c r="I42" s="18">
        <f t="shared" si="4"/>
        <v>68000</v>
      </c>
    </row>
    <row r="43" spans="1:9" x14ac:dyDescent="0.3">
      <c r="A43" s="5"/>
      <c r="B43" s="16" t="s">
        <v>97</v>
      </c>
      <c r="C43" s="12" t="s">
        <v>72</v>
      </c>
      <c r="D43" s="14">
        <v>3</v>
      </c>
      <c r="E43" s="18">
        <v>5834</v>
      </c>
      <c r="F43" s="35">
        <f t="shared" si="0"/>
        <v>17502</v>
      </c>
      <c r="G43" s="18"/>
      <c r="H43" s="18"/>
      <c r="I43" s="18">
        <f t="shared" si="4"/>
        <v>17502</v>
      </c>
    </row>
    <row r="44" spans="1:9" x14ac:dyDescent="0.3">
      <c r="A44" s="5"/>
      <c r="B44" s="16" t="s">
        <v>101</v>
      </c>
      <c r="C44" s="12" t="s">
        <v>72</v>
      </c>
      <c r="D44" s="14">
        <v>2</v>
      </c>
      <c r="E44" s="18">
        <v>17000</v>
      </c>
      <c r="F44" s="35">
        <f t="shared" si="0"/>
        <v>34000</v>
      </c>
      <c r="G44" s="18"/>
      <c r="H44" s="18"/>
      <c r="I44" s="18">
        <f t="shared" si="4"/>
        <v>34000</v>
      </c>
    </row>
    <row r="45" spans="1:9" x14ac:dyDescent="0.3">
      <c r="A45" s="5"/>
      <c r="B45" s="16" t="s">
        <v>81</v>
      </c>
      <c r="C45" s="12" t="s">
        <v>33</v>
      </c>
      <c r="D45" s="14">
        <v>1</v>
      </c>
      <c r="E45" s="18">
        <v>150000</v>
      </c>
      <c r="F45" s="35">
        <f t="shared" si="0"/>
        <v>150000</v>
      </c>
      <c r="G45" s="18"/>
      <c r="H45" s="18"/>
      <c r="I45" s="18">
        <f t="shared" si="4"/>
        <v>150000</v>
      </c>
    </row>
    <row r="46" spans="1:9" ht="37.5" x14ac:dyDescent="0.3">
      <c r="A46" s="5"/>
      <c r="B46" s="15" t="s">
        <v>27</v>
      </c>
      <c r="C46" s="12"/>
      <c r="D46" s="14"/>
      <c r="E46" s="18"/>
      <c r="F46" s="32">
        <f>F47+F48+F49</f>
        <v>15400</v>
      </c>
      <c r="G46" s="18"/>
      <c r="H46" s="18"/>
      <c r="I46" s="19">
        <f>I47+I48+I49</f>
        <v>15400</v>
      </c>
    </row>
    <row r="47" spans="1:9" x14ac:dyDescent="0.3">
      <c r="A47" s="5"/>
      <c r="B47" s="16" t="s">
        <v>43</v>
      </c>
      <c r="C47" s="12" t="s">
        <v>71</v>
      </c>
      <c r="D47" s="14">
        <v>20</v>
      </c>
      <c r="E47" s="18">
        <v>450</v>
      </c>
      <c r="F47" s="35">
        <f t="shared" si="0"/>
        <v>9000</v>
      </c>
      <c r="G47" s="18"/>
      <c r="H47" s="18"/>
      <c r="I47" s="18">
        <f>F47</f>
        <v>9000</v>
      </c>
    </row>
    <row r="48" spans="1:9" x14ac:dyDescent="0.3">
      <c r="A48" s="5"/>
      <c r="B48" s="16" t="s">
        <v>44</v>
      </c>
      <c r="C48" s="12" t="s">
        <v>71</v>
      </c>
      <c r="D48" s="14">
        <v>20</v>
      </c>
      <c r="E48" s="18">
        <v>120</v>
      </c>
      <c r="F48" s="35">
        <f t="shared" si="0"/>
        <v>2400</v>
      </c>
      <c r="G48" s="18"/>
      <c r="H48" s="18"/>
      <c r="I48" s="18">
        <f>F48</f>
        <v>2400</v>
      </c>
    </row>
    <row r="49" spans="1:9" x14ac:dyDescent="0.3">
      <c r="A49" s="5"/>
      <c r="B49" s="16" t="s">
        <v>45</v>
      </c>
      <c r="C49" s="12" t="s">
        <v>71</v>
      </c>
      <c r="D49" s="14">
        <v>20</v>
      </c>
      <c r="E49" s="18">
        <v>200</v>
      </c>
      <c r="F49" s="35">
        <f t="shared" si="0"/>
        <v>4000</v>
      </c>
      <c r="G49" s="18"/>
      <c r="H49" s="18"/>
      <c r="I49" s="18">
        <f t="shared" si="4"/>
        <v>4000</v>
      </c>
    </row>
    <row r="50" spans="1:9" ht="112.5" x14ac:dyDescent="0.3">
      <c r="A50" s="5"/>
      <c r="B50" s="15" t="s">
        <v>105</v>
      </c>
      <c r="C50" s="12"/>
      <c r="D50" s="14"/>
      <c r="E50" s="18"/>
      <c r="F50" s="32">
        <f>F51</f>
        <v>41600</v>
      </c>
      <c r="G50" s="18"/>
      <c r="H50" s="18"/>
      <c r="I50" s="19">
        <f>I51</f>
        <v>41600</v>
      </c>
    </row>
    <row r="51" spans="1:9" ht="37.5" x14ac:dyDescent="0.3">
      <c r="A51" s="5"/>
      <c r="B51" s="15" t="s">
        <v>27</v>
      </c>
      <c r="C51" s="12"/>
      <c r="D51" s="14"/>
      <c r="E51" s="18"/>
      <c r="F51" s="32">
        <f>F52+F53+F54+F55+F56</f>
        <v>41600</v>
      </c>
      <c r="G51" s="18"/>
      <c r="H51" s="18"/>
      <c r="I51" s="19">
        <f>I52+I53+I54+I55+I56</f>
        <v>41600</v>
      </c>
    </row>
    <row r="52" spans="1:9" x14ac:dyDescent="0.3">
      <c r="A52" s="5"/>
      <c r="B52" s="16" t="s">
        <v>46</v>
      </c>
      <c r="C52" s="12" t="s">
        <v>77</v>
      </c>
      <c r="D52" s="14">
        <v>10</v>
      </c>
      <c r="E52" s="18">
        <v>1350</v>
      </c>
      <c r="F52" s="35">
        <f t="shared" si="0"/>
        <v>13500</v>
      </c>
      <c r="G52" s="18"/>
      <c r="H52" s="18"/>
      <c r="I52" s="18">
        <f>F52</f>
        <v>13500</v>
      </c>
    </row>
    <row r="53" spans="1:9" x14ac:dyDescent="0.3">
      <c r="A53" s="5"/>
      <c r="B53" s="16" t="s">
        <v>44</v>
      </c>
      <c r="C53" s="12" t="s">
        <v>71</v>
      </c>
      <c r="D53" s="14">
        <v>40</v>
      </c>
      <c r="E53" s="18">
        <v>120</v>
      </c>
      <c r="F53" s="35">
        <f t="shared" si="0"/>
        <v>4800</v>
      </c>
      <c r="G53" s="18"/>
      <c r="H53" s="18"/>
      <c r="I53" s="18">
        <f t="shared" ref="I53:I56" si="5">F53</f>
        <v>4800</v>
      </c>
    </row>
    <row r="54" spans="1:9" x14ac:dyDescent="0.3">
      <c r="A54" s="5"/>
      <c r="B54" s="16" t="s">
        <v>47</v>
      </c>
      <c r="C54" s="12" t="s">
        <v>71</v>
      </c>
      <c r="D54" s="14">
        <v>6</v>
      </c>
      <c r="E54" s="18">
        <v>350</v>
      </c>
      <c r="F54" s="35">
        <f t="shared" si="0"/>
        <v>2100</v>
      </c>
      <c r="G54" s="18"/>
      <c r="H54" s="18"/>
      <c r="I54" s="18">
        <f t="shared" si="5"/>
        <v>2100</v>
      </c>
    </row>
    <row r="55" spans="1:9" x14ac:dyDescent="0.3">
      <c r="A55" s="5"/>
      <c r="B55" s="16" t="s">
        <v>48</v>
      </c>
      <c r="C55" s="12" t="s">
        <v>77</v>
      </c>
      <c r="D55" s="14">
        <v>4</v>
      </c>
      <c r="E55" s="18">
        <v>2900</v>
      </c>
      <c r="F55" s="35">
        <f t="shared" si="0"/>
        <v>11600</v>
      </c>
      <c r="G55" s="18"/>
      <c r="H55" s="18"/>
      <c r="I55" s="18">
        <f t="shared" si="5"/>
        <v>11600</v>
      </c>
    </row>
    <row r="56" spans="1:9" x14ac:dyDescent="0.3">
      <c r="A56" s="5"/>
      <c r="B56" s="16" t="s">
        <v>49</v>
      </c>
      <c r="C56" s="12" t="s">
        <v>77</v>
      </c>
      <c r="D56" s="14">
        <v>4</v>
      </c>
      <c r="E56" s="18">
        <v>2400</v>
      </c>
      <c r="F56" s="35">
        <f t="shared" si="0"/>
        <v>9600</v>
      </c>
      <c r="G56" s="18"/>
      <c r="H56" s="18"/>
      <c r="I56" s="18">
        <f t="shared" si="5"/>
        <v>9600</v>
      </c>
    </row>
    <row r="57" spans="1:9" ht="131.25" x14ac:dyDescent="0.3">
      <c r="A57" s="5"/>
      <c r="B57" s="15" t="s">
        <v>50</v>
      </c>
      <c r="C57" s="12"/>
      <c r="D57" s="14"/>
      <c r="E57" s="18"/>
      <c r="F57" s="32">
        <f>F58</f>
        <v>3490000</v>
      </c>
      <c r="G57" s="18"/>
      <c r="H57" s="18"/>
      <c r="I57" s="19">
        <f>I58</f>
        <v>3490000</v>
      </c>
    </row>
    <row r="58" spans="1:9" ht="56.25" x14ac:dyDescent="0.3">
      <c r="A58" s="5"/>
      <c r="B58" s="15" t="s">
        <v>28</v>
      </c>
      <c r="C58" s="12"/>
      <c r="D58" s="14"/>
      <c r="E58" s="18"/>
      <c r="F58" s="32">
        <f>F59+F60+F61+F62+F63+F64+F65+F68+F66+F67</f>
        <v>3490000</v>
      </c>
      <c r="G58" s="18"/>
      <c r="H58" s="18"/>
      <c r="I58" s="19">
        <f>SUM(I59:I68)</f>
        <v>3490000</v>
      </c>
    </row>
    <row r="59" spans="1:9" x14ac:dyDescent="0.3">
      <c r="A59" s="5"/>
      <c r="B59" s="16" t="s">
        <v>51</v>
      </c>
      <c r="C59" s="12" t="s">
        <v>33</v>
      </c>
      <c r="D59" s="14">
        <v>2</v>
      </c>
      <c r="E59" s="18">
        <v>350000</v>
      </c>
      <c r="F59" s="35">
        <f t="shared" si="0"/>
        <v>700000</v>
      </c>
      <c r="G59" s="18"/>
      <c r="H59" s="18"/>
      <c r="I59" s="18">
        <f>F59</f>
        <v>700000</v>
      </c>
    </row>
    <row r="60" spans="1:9" x14ac:dyDescent="0.3">
      <c r="A60" s="5"/>
      <c r="B60" s="16" t="s">
        <v>75</v>
      </c>
      <c r="C60" s="12" t="s">
        <v>33</v>
      </c>
      <c r="D60" s="14">
        <v>2</v>
      </c>
      <c r="E60" s="18">
        <v>350000</v>
      </c>
      <c r="F60" s="35">
        <f t="shared" si="0"/>
        <v>700000</v>
      </c>
      <c r="G60" s="18"/>
      <c r="H60" s="18"/>
      <c r="I60" s="18">
        <f>F60</f>
        <v>700000</v>
      </c>
    </row>
    <row r="61" spans="1:9" x14ac:dyDescent="0.3">
      <c r="A61" s="5"/>
      <c r="B61" s="16" t="s">
        <v>52</v>
      </c>
      <c r="C61" s="12" t="s">
        <v>33</v>
      </c>
      <c r="D61" s="14">
        <v>1</v>
      </c>
      <c r="E61" s="18">
        <v>200000</v>
      </c>
      <c r="F61" s="35">
        <f t="shared" si="0"/>
        <v>200000</v>
      </c>
      <c r="G61" s="18"/>
      <c r="H61" s="18"/>
      <c r="I61" s="18">
        <f t="shared" ref="I61:I62" si="6">F61</f>
        <v>200000</v>
      </c>
    </row>
    <row r="62" spans="1:9" x14ac:dyDescent="0.3">
      <c r="A62" s="5"/>
      <c r="B62" s="16" t="s">
        <v>76</v>
      </c>
      <c r="C62" s="12" t="s">
        <v>33</v>
      </c>
      <c r="D62" s="14">
        <v>2</v>
      </c>
      <c r="E62" s="18">
        <v>300000</v>
      </c>
      <c r="F62" s="35">
        <f t="shared" si="0"/>
        <v>600000</v>
      </c>
      <c r="G62" s="18"/>
      <c r="H62" s="18"/>
      <c r="I62" s="18">
        <f t="shared" si="6"/>
        <v>600000</v>
      </c>
    </row>
    <row r="63" spans="1:9" x14ac:dyDescent="0.3">
      <c r="A63" s="5"/>
      <c r="B63" s="16" t="s">
        <v>53</v>
      </c>
      <c r="C63" s="12" t="s">
        <v>33</v>
      </c>
      <c r="D63" s="14">
        <v>1</v>
      </c>
      <c r="E63" s="18">
        <v>60000</v>
      </c>
      <c r="F63" s="35">
        <f t="shared" si="0"/>
        <v>60000</v>
      </c>
      <c r="G63" s="18"/>
      <c r="H63" s="18"/>
      <c r="I63" s="18">
        <f>F63</f>
        <v>60000</v>
      </c>
    </row>
    <row r="64" spans="1:9" x14ac:dyDescent="0.3">
      <c r="A64" s="5"/>
      <c r="B64" s="16" t="s">
        <v>54</v>
      </c>
      <c r="C64" s="12" t="s">
        <v>33</v>
      </c>
      <c r="D64" s="14">
        <v>1</v>
      </c>
      <c r="E64" s="18">
        <v>60000</v>
      </c>
      <c r="F64" s="35">
        <f t="shared" si="0"/>
        <v>60000</v>
      </c>
      <c r="G64" s="18"/>
      <c r="H64" s="18"/>
      <c r="I64" s="18">
        <f>F64</f>
        <v>60000</v>
      </c>
    </row>
    <row r="65" spans="1:10" ht="37.5" x14ac:dyDescent="0.3">
      <c r="A65" s="5"/>
      <c r="B65" s="16" t="s">
        <v>55</v>
      </c>
      <c r="C65" s="12" t="s">
        <v>33</v>
      </c>
      <c r="D65" s="14">
        <v>1</v>
      </c>
      <c r="E65" s="18">
        <v>50000</v>
      </c>
      <c r="F65" s="35">
        <f t="shared" si="0"/>
        <v>50000</v>
      </c>
      <c r="G65" s="18"/>
      <c r="H65" s="18"/>
      <c r="I65" s="18">
        <f t="shared" ref="I65:I67" si="7">F65</f>
        <v>50000</v>
      </c>
    </row>
    <row r="66" spans="1:10" x14ac:dyDescent="0.3">
      <c r="A66" s="5"/>
      <c r="B66" s="16" t="s">
        <v>56</v>
      </c>
      <c r="C66" s="12" t="s">
        <v>33</v>
      </c>
      <c r="D66" s="14">
        <v>10</v>
      </c>
      <c r="E66" s="18">
        <v>5000</v>
      </c>
      <c r="F66" s="35">
        <f t="shared" si="0"/>
        <v>50000</v>
      </c>
      <c r="G66" s="18"/>
      <c r="H66" s="18"/>
      <c r="I66" s="18">
        <f t="shared" si="7"/>
        <v>50000</v>
      </c>
      <c r="J66" s="4"/>
    </row>
    <row r="67" spans="1:10" ht="37.5" x14ac:dyDescent="0.3">
      <c r="A67" s="5"/>
      <c r="B67" s="16" t="s">
        <v>83</v>
      </c>
      <c r="C67" s="12" t="s">
        <v>33</v>
      </c>
      <c r="D67" s="14">
        <v>2</v>
      </c>
      <c r="E67" s="18">
        <v>300000</v>
      </c>
      <c r="F67" s="35">
        <f t="shared" si="0"/>
        <v>600000</v>
      </c>
      <c r="G67" s="18"/>
      <c r="H67" s="18"/>
      <c r="I67" s="18">
        <f t="shared" si="7"/>
        <v>600000</v>
      </c>
    </row>
    <row r="68" spans="1:10" x14ac:dyDescent="0.3">
      <c r="A68" s="5"/>
      <c r="B68" s="16" t="s">
        <v>78</v>
      </c>
      <c r="C68" s="12" t="s">
        <v>71</v>
      </c>
      <c r="D68" s="14">
        <v>50</v>
      </c>
      <c r="E68" s="18">
        <v>9400</v>
      </c>
      <c r="F68" s="35">
        <f>D68*E68</f>
        <v>470000</v>
      </c>
      <c r="G68" s="18"/>
      <c r="H68" s="18"/>
      <c r="I68" s="18">
        <f>F68</f>
        <v>470000</v>
      </c>
    </row>
    <row r="69" spans="1:10" ht="93.75" x14ac:dyDescent="0.3">
      <c r="A69" s="5"/>
      <c r="B69" s="15" t="s">
        <v>104</v>
      </c>
      <c r="C69" s="12"/>
      <c r="D69" s="14"/>
      <c r="E69" s="18"/>
      <c r="F69" s="32">
        <f>F70+F72</f>
        <v>46818</v>
      </c>
      <c r="G69" s="19"/>
      <c r="H69" s="19"/>
      <c r="I69" s="19">
        <f>I70+I72</f>
        <v>46818</v>
      </c>
    </row>
    <row r="70" spans="1:10" x14ac:dyDescent="0.3">
      <c r="A70" s="5"/>
      <c r="B70" s="15" t="s">
        <v>115</v>
      </c>
      <c r="C70" s="12"/>
      <c r="D70" s="14"/>
      <c r="E70" s="18"/>
      <c r="F70" s="32">
        <f>SUM(F71)</f>
        <v>4000</v>
      </c>
      <c r="G70" s="19"/>
      <c r="H70" s="19"/>
      <c r="I70" s="19">
        <f>SUM(I71)</f>
        <v>4000</v>
      </c>
    </row>
    <row r="71" spans="1:10" x14ac:dyDescent="0.3">
      <c r="A71" s="5"/>
      <c r="B71" s="16" t="s">
        <v>79</v>
      </c>
      <c r="C71" s="12" t="s">
        <v>71</v>
      </c>
      <c r="D71" s="14">
        <v>40</v>
      </c>
      <c r="E71" s="18">
        <v>100</v>
      </c>
      <c r="F71" s="35">
        <f t="shared" si="0"/>
        <v>4000</v>
      </c>
      <c r="G71" s="18"/>
      <c r="H71" s="18"/>
      <c r="I71" s="18">
        <f t="shared" ref="I71:I76" si="8">F71</f>
        <v>4000</v>
      </c>
    </row>
    <row r="72" spans="1:10" ht="37.5" x14ac:dyDescent="0.3">
      <c r="A72" s="5"/>
      <c r="B72" s="15" t="s">
        <v>80</v>
      </c>
      <c r="C72" s="12"/>
      <c r="D72" s="14"/>
      <c r="E72" s="18"/>
      <c r="F72" s="32">
        <f>F73+F74+F75+F76</f>
        <v>42818</v>
      </c>
      <c r="G72" s="18"/>
      <c r="H72" s="18"/>
      <c r="I72" s="19">
        <f>I73+I74+I75+I76</f>
        <v>42818</v>
      </c>
    </row>
    <row r="73" spans="1:10" x14ac:dyDescent="0.3">
      <c r="A73" s="5"/>
      <c r="B73" s="16" t="s">
        <v>87</v>
      </c>
      <c r="C73" s="12" t="s">
        <v>71</v>
      </c>
      <c r="D73" s="14">
        <v>100</v>
      </c>
      <c r="E73" s="18">
        <v>120</v>
      </c>
      <c r="F73" s="35">
        <f>D73*E73</f>
        <v>12000</v>
      </c>
      <c r="G73" s="18"/>
      <c r="H73" s="18"/>
      <c r="I73" s="18">
        <f t="shared" si="8"/>
        <v>12000</v>
      </c>
    </row>
    <row r="74" spans="1:10" x14ac:dyDescent="0.3">
      <c r="A74" s="5"/>
      <c r="B74" s="16" t="s">
        <v>88</v>
      </c>
      <c r="C74" s="12" t="s">
        <v>77</v>
      </c>
      <c r="D74" s="14">
        <v>50</v>
      </c>
      <c r="E74" s="18">
        <v>230</v>
      </c>
      <c r="F74" s="35">
        <f t="shared" ref="F74:F76" si="9">D74*E74</f>
        <v>11500</v>
      </c>
      <c r="G74" s="18"/>
      <c r="H74" s="18"/>
      <c r="I74" s="18">
        <f t="shared" si="8"/>
        <v>11500</v>
      </c>
    </row>
    <row r="75" spans="1:10" x14ac:dyDescent="0.3">
      <c r="A75" s="5"/>
      <c r="B75" s="16" t="s">
        <v>89</v>
      </c>
      <c r="C75" s="12" t="s">
        <v>71</v>
      </c>
      <c r="D75" s="14">
        <v>5</v>
      </c>
      <c r="E75" s="18">
        <v>2300</v>
      </c>
      <c r="F75" s="35">
        <f t="shared" si="9"/>
        <v>11500</v>
      </c>
      <c r="G75" s="18"/>
      <c r="H75" s="18"/>
      <c r="I75" s="18">
        <f t="shared" si="8"/>
        <v>11500</v>
      </c>
    </row>
    <row r="76" spans="1:10" x14ac:dyDescent="0.3">
      <c r="A76" s="5"/>
      <c r="B76" s="16" t="s">
        <v>90</v>
      </c>
      <c r="C76" s="12" t="s">
        <v>71</v>
      </c>
      <c r="D76" s="14">
        <v>2</v>
      </c>
      <c r="E76" s="18">
        <v>3909</v>
      </c>
      <c r="F76" s="35">
        <f t="shared" si="9"/>
        <v>7818</v>
      </c>
      <c r="G76" s="18"/>
      <c r="H76" s="18"/>
      <c r="I76" s="18">
        <f t="shared" si="8"/>
        <v>7818</v>
      </c>
    </row>
    <row r="77" spans="1:10" ht="56.25" x14ac:dyDescent="0.3">
      <c r="A77" s="5"/>
      <c r="B77" s="15" t="s">
        <v>57</v>
      </c>
      <c r="C77" s="11"/>
      <c r="D77" s="13"/>
      <c r="E77" s="19"/>
      <c r="F77" s="32">
        <f>F78</f>
        <v>215000</v>
      </c>
      <c r="G77" s="19"/>
      <c r="H77" s="19"/>
      <c r="I77" s="19">
        <f>I78</f>
        <v>215000</v>
      </c>
    </row>
    <row r="78" spans="1:10" ht="56.25" x14ac:dyDescent="0.3">
      <c r="A78" s="5"/>
      <c r="B78" s="15" t="s">
        <v>28</v>
      </c>
      <c r="C78" s="11"/>
      <c r="D78" s="13"/>
      <c r="E78" s="19"/>
      <c r="F78" s="32">
        <f>F79+F80</f>
        <v>215000</v>
      </c>
      <c r="G78" s="19"/>
      <c r="H78" s="19"/>
      <c r="I78" s="19">
        <f>I79+I80</f>
        <v>215000</v>
      </c>
    </row>
    <row r="79" spans="1:10" ht="37.5" x14ac:dyDescent="0.3">
      <c r="A79" s="5"/>
      <c r="B79" s="16" t="s">
        <v>102</v>
      </c>
      <c r="C79" s="12" t="s">
        <v>71</v>
      </c>
      <c r="D79" s="14">
        <v>20</v>
      </c>
      <c r="E79" s="18">
        <v>3500</v>
      </c>
      <c r="F79" s="35">
        <f t="shared" ref="F79:F123" si="10">D79*E79</f>
        <v>70000</v>
      </c>
      <c r="G79" s="18"/>
      <c r="H79" s="18"/>
      <c r="I79" s="18">
        <f t="shared" ref="I79:I80" si="11">F79</f>
        <v>70000</v>
      </c>
    </row>
    <row r="80" spans="1:10" x14ac:dyDescent="0.3">
      <c r="A80" s="5"/>
      <c r="B80" s="16" t="s">
        <v>86</v>
      </c>
      <c r="C80" s="12" t="s">
        <v>33</v>
      </c>
      <c r="D80" s="14">
        <v>1</v>
      </c>
      <c r="E80" s="18">
        <v>145000</v>
      </c>
      <c r="F80" s="35">
        <f t="shared" si="10"/>
        <v>145000</v>
      </c>
      <c r="G80" s="18"/>
      <c r="H80" s="18"/>
      <c r="I80" s="18">
        <f t="shared" si="11"/>
        <v>145000</v>
      </c>
    </row>
    <row r="81" spans="1:9" ht="93.75" x14ac:dyDescent="0.3">
      <c r="A81" s="5"/>
      <c r="B81" s="15" t="s">
        <v>103</v>
      </c>
      <c r="C81" s="12"/>
      <c r="D81" s="14"/>
      <c r="E81" s="18"/>
      <c r="F81" s="32">
        <f>F82</f>
        <v>136000</v>
      </c>
      <c r="G81" s="18"/>
      <c r="H81" s="18"/>
      <c r="I81" s="19">
        <f>I82</f>
        <v>136000</v>
      </c>
    </row>
    <row r="82" spans="1:9" ht="56.25" x14ac:dyDescent="0.3">
      <c r="A82" s="5"/>
      <c r="B82" s="15" t="s">
        <v>28</v>
      </c>
      <c r="C82" s="11"/>
      <c r="D82" s="13"/>
      <c r="E82" s="19"/>
      <c r="F82" s="32">
        <f>F83+F84+F85</f>
        <v>136000</v>
      </c>
      <c r="G82" s="19"/>
      <c r="H82" s="19"/>
      <c r="I82" s="19">
        <f>I83+I84+I85</f>
        <v>136000</v>
      </c>
    </row>
    <row r="83" spans="1:9" x14ac:dyDescent="0.3">
      <c r="A83" s="5"/>
      <c r="B83" s="16" t="s">
        <v>58</v>
      </c>
      <c r="C83" s="12" t="s">
        <v>33</v>
      </c>
      <c r="D83" s="14">
        <v>1</v>
      </c>
      <c r="E83" s="18">
        <v>5000</v>
      </c>
      <c r="F83" s="35">
        <f t="shared" si="10"/>
        <v>5000</v>
      </c>
      <c r="G83" s="18"/>
      <c r="H83" s="18"/>
      <c r="I83" s="18">
        <f>F83</f>
        <v>5000</v>
      </c>
    </row>
    <row r="84" spans="1:9" ht="37.5" x14ac:dyDescent="0.3">
      <c r="A84" s="5"/>
      <c r="B84" s="16" t="s">
        <v>59</v>
      </c>
      <c r="C84" s="12" t="s">
        <v>33</v>
      </c>
      <c r="D84" s="14">
        <v>1</v>
      </c>
      <c r="E84" s="18">
        <v>81000</v>
      </c>
      <c r="F84" s="35">
        <f t="shared" si="10"/>
        <v>81000</v>
      </c>
      <c r="G84" s="18"/>
      <c r="H84" s="18"/>
      <c r="I84" s="18">
        <f>F84</f>
        <v>81000</v>
      </c>
    </row>
    <row r="85" spans="1:9" x14ac:dyDescent="0.3">
      <c r="A85" s="5"/>
      <c r="B85" s="16" t="s">
        <v>60</v>
      </c>
      <c r="C85" s="12" t="s">
        <v>33</v>
      </c>
      <c r="D85" s="14">
        <v>2</v>
      </c>
      <c r="E85" s="18">
        <v>25000</v>
      </c>
      <c r="F85" s="35">
        <f t="shared" si="10"/>
        <v>50000</v>
      </c>
      <c r="G85" s="18"/>
      <c r="H85" s="18"/>
      <c r="I85" s="18">
        <f t="shared" ref="I85" si="12">F85</f>
        <v>50000</v>
      </c>
    </row>
    <row r="86" spans="1:9" ht="93.75" x14ac:dyDescent="0.3">
      <c r="A86" s="5"/>
      <c r="B86" s="15" t="s">
        <v>107</v>
      </c>
      <c r="C86" s="12"/>
      <c r="D86" s="14"/>
      <c r="E86" s="18"/>
      <c r="F86" s="32">
        <f>F87+F91</f>
        <v>67500</v>
      </c>
      <c r="G86" s="18"/>
      <c r="H86" s="18"/>
      <c r="I86" s="19">
        <f>I87+I91</f>
        <v>67500</v>
      </c>
    </row>
    <row r="87" spans="1:9" ht="37.5" x14ac:dyDescent="0.3">
      <c r="A87" s="5"/>
      <c r="B87" s="15" t="s">
        <v>27</v>
      </c>
      <c r="C87" s="11"/>
      <c r="D87" s="13"/>
      <c r="E87" s="19"/>
      <c r="F87" s="32">
        <f>F88+F89</f>
        <v>7500</v>
      </c>
      <c r="G87" s="19"/>
      <c r="H87" s="19"/>
      <c r="I87" s="19">
        <f>I88+I89</f>
        <v>7500</v>
      </c>
    </row>
    <row r="88" spans="1:9" x14ac:dyDescent="0.3">
      <c r="A88" s="5"/>
      <c r="B88" s="16" t="s">
        <v>44</v>
      </c>
      <c r="C88" s="12" t="s">
        <v>71</v>
      </c>
      <c r="D88" s="14">
        <v>40</v>
      </c>
      <c r="E88" s="18">
        <v>120</v>
      </c>
      <c r="F88" s="35">
        <f t="shared" si="10"/>
        <v>4800</v>
      </c>
      <c r="G88" s="18"/>
      <c r="H88" s="18"/>
      <c r="I88" s="18">
        <f t="shared" ref="I88:I89" si="13">F88</f>
        <v>4800</v>
      </c>
    </row>
    <row r="89" spans="1:9" x14ac:dyDescent="0.3">
      <c r="A89" s="5"/>
      <c r="B89" s="16" t="s">
        <v>46</v>
      </c>
      <c r="C89" s="12" t="s">
        <v>77</v>
      </c>
      <c r="D89" s="14">
        <v>2</v>
      </c>
      <c r="E89" s="18">
        <v>1350</v>
      </c>
      <c r="F89" s="35">
        <f t="shared" si="10"/>
        <v>2700</v>
      </c>
      <c r="G89" s="18"/>
      <c r="H89" s="18"/>
      <c r="I89" s="18">
        <f t="shared" si="13"/>
        <v>2700</v>
      </c>
    </row>
    <row r="90" spans="1:9" ht="56.25" x14ac:dyDescent="0.3">
      <c r="A90" s="5"/>
      <c r="B90" s="15" t="s">
        <v>28</v>
      </c>
      <c r="C90" s="11"/>
      <c r="D90" s="13"/>
      <c r="E90" s="19"/>
      <c r="F90" s="32">
        <f>F91</f>
        <v>60000</v>
      </c>
      <c r="G90" s="19"/>
      <c r="H90" s="19"/>
      <c r="I90" s="19">
        <f>I91</f>
        <v>60000</v>
      </c>
    </row>
    <row r="91" spans="1:9" x14ac:dyDescent="0.3">
      <c r="A91" s="5"/>
      <c r="B91" s="16" t="s">
        <v>81</v>
      </c>
      <c r="C91" s="12" t="s">
        <v>33</v>
      </c>
      <c r="D91" s="14">
        <v>2</v>
      </c>
      <c r="E91" s="18">
        <v>30000</v>
      </c>
      <c r="F91" s="35">
        <f t="shared" si="10"/>
        <v>60000</v>
      </c>
      <c r="G91" s="18"/>
      <c r="H91" s="18"/>
      <c r="I91" s="18">
        <f>F91</f>
        <v>60000</v>
      </c>
    </row>
    <row r="92" spans="1:9" ht="187.5" x14ac:dyDescent="0.3">
      <c r="A92" s="5"/>
      <c r="B92" s="15" t="s">
        <v>106</v>
      </c>
      <c r="C92" s="12"/>
      <c r="D92" s="14"/>
      <c r="E92" s="18"/>
      <c r="F92" s="32">
        <f>F93++F102+F104+F110+F117</f>
        <v>703338</v>
      </c>
      <c r="G92" s="18"/>
      <c r="H92" s="18"/>
      <c r="I92" s="19">
        <f>I93++I102+I104+I110+I117</f>
        <v>703338</v>
      </c>
    </row>
    <row r="93" spans="1:9" ht="37.5" x14ac:dyDescent="0.3">
      <c r="A93" s="5"/>
      <c r="B93" s="15" t="s">
        <v>26</v>
      </c>
      <c r="C93" s="12"/>
      <c r="D93" s="14"/>
      <c r="E93" s="18"/>
      <c r="F93" s="32">
        <f>F94+F98</f>
        <v>369838</v>
      </c>
      <c r="G93" s="18"/>
      <c r="H93" s="18"/>
      <c r="I93" s="19">
        <f>I94+I98</f>
        <v>369838</v>
      </c>
    </row>
    <row r="94" spans="1:9" x14ac:dyDescent="0.3">
      <c r="A94" s="5"/>
      <c r="B94" s="15" t="s">
        <v>108</v>
      </c>
      <c r="C94" s="12"/>
      <c r="D94" s="14"/>
      <c r="E94" s="18"/>
      <c r="F94" s="32">
        <f>F95+F96+F97</f>
        <v>168336</v>
      </c>
      <c r="G94" s="18"/>
      <c r="H94" s="18"/>
      <c r="I94" s="19">
        <f>I95+I96+I97</f>
        <v>168336</v>
      </c>
    </row>
    <row r="95" spans="1:9" x14ac:dyDescent="0.3">
      <c r="A95" s="5"/>
      <c r="B95" s="16" t="s">
        <v>109</v>
      </c>
      <c r="C95" s="12" t="s">
        <v>72</v>
      </c>
      <c r="D95" s="14">
        <v>4</v>
      </c>
      <c r="E95" s="18">
        <v>5834</v>
      </c>
      <c r="F95" s="35">
        <f t="shared" si="10"/>
        <v>23336</v>
      </c>
      <c r="G95" s="18"/>
      <c r="H95" s="18"/>
      <c r="I95" s="18">
        <f t="shared" ref="I95:I96" si="14">F95</f>
        <v>23336</v>
      </c>
    </row>
    <row r="96" spans="1:9" x14ac:dyDescent="0.3">
      <c r="A96" s="5"/>
      <c r="B96" s="16" t="s">
        <v>110</v>
      </c>
      <c r="C96" s="12" t="s">
        <v>72</v>
      </c>
      <c r="D96" s="14">
        <v>3</v>
      </c>
      <c r="E96" s="18">
        <v>20000</v>
      </c>
      <c r="F96" s="35">
        <f t="shared" si="10"/>
        <v>60000</v>
      </c>
      <c r="G96" s="18"/>
      <c r="H96" s="18"/>
      <c r="I96" s="18">
        <f t="shared" si="14"/>
        <v>60000</v>
      </c>
    </row>
    <row r="97" spans="1:9" x14ac:dyDescent="0.3">
      <c r="A97" s="5"/>
      <c r="B97" s="16" t="s">
        <v>111</v>
      </c>
      <c r="C97" s="12" t="s">
        <v>37</v>
      </c>
      <c r="D97" s="14">
        <v>2</v>
      </c>
      <c r="E97" s="18">
        <v>42500</v>
      </c>
      <c r="F97" s="35">
        <f t="shared" si="10"/>
        <v>85000</v>
      </c>
      <c r="G97" s="18"/>
      <c r="H97" s="18"/>
      <c r="I97" s="18">
        <f>F97</f>
        <v>85000</v>
      </c>
    </row>
    <row r="98" spans="1:9" x14ac:dyDescent="0.3">
      <c r="A98" s="5"/>
      <c r="B98" s="15" t="s">
        <v>99</v>
      </c>
      <c r="C98" s="12"/>
      <c r="D98" s="14"/>
      <c r="E98" s="18"/>
      <c r="F98" s="32">
        <f>F99+F100+F101</f>
        <v>201502</v>
      </c>
      <c r="G98" s="18"/>
      <c r="H98" s="18"/>
      <c r="I98" s="19">
        <f>F98</f>
        <v>201502</v>
      </c>
    </row>
    <row r="99" spans="1:9" x14ac:dyDescent="0.3">
      <c r="A99" s="5"/>
      <c r="B99" s="16" t="s">
        <v>97</v>
      </c>
      <c r="C99" s="12" t="s">
        <v>72</v>
      </c>
      <c r="D99" s="14">
        <v>3</v>
      </c>
      <c r="E99" s="18">
        <v>5834</v>
      </c>
      <c r="F99" s="35">
        <f t="shared" si="10"/>
        <v>17502</v>
      </c>
      <c r="G99" s="18"/>
      <c r="H99" s="18"/>
      <c r="I99" s="18">
        <f t="shared" ref="I99:I109" si="15">F99</f>
        <v>17502</v>
      </c>
    </row>
    <row r="100" spans="1:9" x14ac:dyDescent="0.3">
      <c r="A100" s="5"/>
      <c r="B100" s="16" t="s">
        <v>101</v>
      </c>
      <c r="C100" s="12" t="s">
        <v>72</v>
      </c>
      <c r="D100" s="14">
        <v>2</v>
      </c>
      <c r="E100" s="18">
        <v>17000</v>
      </c>
      <c r="F100" s="35">
        <f>D100*E100</f>
        <v>34000</v>
      </c>
      <c r="G100" s="18"/>
      <c r="H100" s="18"/>
      <c r="I100" s="18">
        <f t="shared" si="15"/>
        <v>34000</v>
      </c>
    </row>
    <row r="101" spans="1:9" x14ac:dyDescent="0.3">
      <c r="A101" s="5"/>
      <c r="B101" s="16" t="s">
        <v>81</v>
      </c>
      <c r="C101" s="12" t="s">
        <v>33</v>
      </c>
      <c r="D101" s="14">
        <v>1</v>
      </c>
      <c r="E101" s="18">
        <v>150000</v>
      </c>
      <c r="F101" s="35">
        <f t="shared" si="10"/>
        <v>150000</v>
      </c>
      <c r="G101" s="18"/>
      <c r="H101" s="18"/>
      <c r="I101" s="18">
        <f t="shared" si="15"/>
        <v>150000</v>
      </c>
    </row>
    <row r="102" spans="1:9" ht="56.25" x14ac:dyDescent="0.3">
      <c r="A102" s="5"/>
      <c r="B102" s="15" t="s">
        <v>28</v>
      </c>
      <c r="C102" s="12"/>
      <c r="D102" s="14"/>
      <c r="E102" s="18"/>
      <c r="F102" s="32">
        <f>F103</f>
        <v>150000</v>
      </c>
      <c r="G102" s="18"/>
      <c r="H102" s="18"/>
      <c r="I102" s="19">
        <f>I103</f>
        <v>150000</v>
      </c>
    </row>
    <row r="103" spans="1:9" ht="37.5" x14ac:dyDescent="0.3">
      <c r="A103" s="5"/>
      <c r="B103" s="16" t="s">
        <v>61</v>
      </c>
      <c r="C103" s="12" t="s">
        <v>33</v>
      </c>
      <c r="D103" s="14">
        <v>1</v>
      </c>
      <c r="E103" s="18">
        <v>150000</v>
      </c>
      <c r="F103" s="35">
        <f t="shared" si="10"/>
        <v>150000</v>
      </c>
      <c r="G103" s="18"/>
      <c r="H103" s="18"/>
      <c r="I103" s="18">
        <f t="shared" si="15"/>
        <v>150000</v>
      </c>
    </row>
    <row r="104" spans="1:9" ht="37.5" x14ac:dyDescent="0.3">
      <c r="A104" s="5"/>
      <c r="B104" s="15" t="s">
        <v>27</v>
      </c>
      <c r="C104" s="12"/>
      <c r="D104" s="14"/>
      <c r="E104" s="18"/>
      <c r="F104" s="32">
        <f>F105+F106+F107+F108+F109</f>
        <v>56000</v>
      </c>
      <c r="G104" s="18"/>
      <c r="H104" s="18"/>
      <c r="I104" s="19">
        <f>I105+I106+I107+I108+I109</f>
        <v>56000</v>
      </c>
    </row>
    <row r="105" spans="1:9" x14ac:dyDescent="0.3">
      <c r="A105" s="5"/>
      <c r="B105" s="16" t="s">
        <v>62</v>
      </c>
      <c r="C105" s="12" t="s">
        <v>71</v>
      </c>
      <c r="D105" s="14">
        <v>50</v>
      </c>
      <c r="E105" s="18">
        <v>200</v>
      </c>
      <c r="F105" s="35">
        <f t="shared" si="10"/>
        <v>10000</v>
      </c>
      <c r="G105" s="18"/>
      <c r="H105" s="18"/>
      <c r="I105" s="18">
        <f t="shared" si="15"/>
        <v>10000</v>
      </c>
    </row>
    <row r="106" spans="1:9" x14ac:dyDescent="0.3">
      <c r="A106" s="5"/>
      <c r="B106" s="16" t="s">
        <v>43</v>
      </c>
      <c r="C106" s="12" t="s">
        <v>71</v>
      </c>
      <c r="D106" s="14">
        <v>50</v>
      </c>
      <c r="E106" s="18">
        <v>650</v>
      </c>
      <c r="F106" s="35">
        <f t="shared" si="10"/>
        <v>32500</v>
      </c>
      <c r="G106" s="18"/>
      <c r="H106" s="18"/>
      <c r="I106" s="18">
        <f t="shared" si="15"/>
        <v>32500</v>
      </c>
    </row>
    <row r="107" spans="1:9" x14ac:dyDescent="0.3">
      <c r="A107" s="5"/>
      <c r="B107" s="16" t="s">
        <v>44</v>
      </c>
      <c r="C107" s="12" t="s">
        <v>71</v>
      </c>
      <c r="D107" s="14">
        <v>50</v>
      </c>
      <c r="E107" s="18">
        <v>120</v>
      </c>
      <c r="F107" s="35">
        <f t="shared" si="10"/>
        <v>6000</v>
      </c>
      <c r="G107" s="18"/>
      <c r="H107" s="18"/>
      <c r="I107" s="18">
        <f t="shared" si="15"/>
        <v>6000</v>
      </c>
    </row>
    <row r="108" spans="1:9" x14ac:dyDescent="0.3">
      <c r="A108" s="5"/>
      <c r="B108" s="16" t="s">
        <v>49</v>
      </c>
      <c r="C108" s="12" t="s">
        <v>77</v>
      </c>
      <c r="D108" s="14">
        <v>2</v>
      </c>
      <c r="E108" s="18">
        <v>2400</v>
      </c>
      <c r="F108" s="35">
        <f t="shared" si="10"/>
        <v>4800</v>
      </c>
      <c r="G108" s="18"/>
      <c r="H108" s="18"/>
      <c r="I108" s="18">
        <f t="shared" si="15"/>
        <v>4800</v>
      </c>
    </row>
    <row r="109" spans="1:9" x14ac:dyDescent="0.3">
      <c r="A109" s="5"/>
      <c r="B109" s="16" t="s">
        <v>63</v>
      </c>
      <c r="C109" s="12" t="s">
        <v>77</v>
      </c>
      <c r="D109" s="14">
        <v>2</v>
      </c>
      <c r="E109" s="18">
        <v>1350</v>
      </c>
      <c r="F109" s="35">
        <f t="shared" si="10"/>
        <v>2700</v>
      </c>
      <c r="G109" s="18"/>
      <c r="H109" s="18"/>
      <c r="I109" s="18">
        <f t="shared" si="15"/>
        <v>2700</v>
      </c>
    </row>
    <row r="110" spans="1:9" x14ac:dyDescent="0.3">
      <c r="A110" s="5"/>
      <c r="B110" s="15" t="s">
        <v>112</v>
      </c>
      <c r="C110" s="12"/>
      <c r="D110" s="14"/>
      <c r="E110" s="18"/>
      <c r="F110" s="32">
        <f>F111+F114</f>
        <v>120000</v>
      </c>
      <c r="G110" s="18"/>
      <c r="H110" s="18"/>
      <c r="I110" s="19">
        <f>I111+I114</f>
        <v>120000</v>
      </c>
    </row>
    <row r="111" spans="1:9" x14ac:dyDescent="0.3">
      <c r="A111" s="5"/>
      <c r="B111" s="15" t="s">
        <v>113</v>
      </c>
      <c r="C111" s="12"/>
      <c r="D111" s="14"/>
      <c r="E111" s="18"/>
      <c r="F111" s="32">
        <f>F112+F113</f>
        <v>70000</v>
      </c>
      <c r="G111" s="18"/>
      <c r="H111" s="18"/>
      <c r="I111" s="19">
        <f>F111</f>
        <v>70000</v>
      </c>
    </row>
    <row r="112" spans="1:9" x14ac:dyDescent="0.3">
      <c r="A112" s="5"/>
      <c r="B112" s="45" t="s">
        <v>93</v>
      </c>
      <c r="C112" s="46" t="s">
        <v>120</v>
      </c>
      <c r="D112" s="47">
        <v>25</v>
      </c>
      <c r="E112" s="35">
        <v>1400</v>
      </c>
      <c r="F112" s="35">
        <f t="shared" si="10"/>
        <v>35000</v>
      </c>
      <c r="G112" s="18"/>
      <c r="H112" s="18"/>
      <c r="I112" s="18">
        <f t="shared" ref="I112:I118" si="16">F112</f>
        <v>35000</v>
      </c>
    </row>
    <row r="113" spans="1:9" x14ac:dyDescent="0.3">
      <c r="A113" s="5"/>
      <c r="B113" s="16" t="s">
        <v>92</v>
      </c>
      <c r="C113" s="12" t="s">
        <v>33</v>
      </c>
      <c r="D113" s="14">
        <v>1</v>
      </c>
      <c r="E113" s="18">
        <v>35000</v>
      </c>
      <c r="F113" s="35">
        <f t="shared" si="10"/>
        <v>35000</v>
      </c>
      <c r="G113" s="18"/>
      <c r="H113" s="18"/>
      <c r="I113" s="18">
        <f t="shared" si="16"/>
        <v>35000</v>
      </c>
    </row>
    <row r="114" spans="1:9" x14ac:dyDescent="0.3">
      <c r="A114" s="5"/>
      <c r="B114" s="15" t="s">
        <v>114</v>
      </c>
      <c r="C114" s="12"/>
      <c r="D114" s="14"/>
      <c r="E114" s="18"/>
      <c r="F114" s="32">
        <f>SUM(F115:F116)</f>
        <v>50000</v>
      </c>
      <c r="G114" s="18"/>
      <c r="H114" s="18"/>
      <c r="I114" s="19">
        <f>SUM(I115:I116)</f>
        <v>50000</v>
      </c>
    </row>
    <row r="115" spans="1:9" x14ac:dyDescent="0.3">
      <c r="A115" s="5"/>
      <c r="B115" s="45" t="s">
        <v>93</v>
      </c>
      <c r="C115" s="46" t="s">
        <v>120</v>
      </c>
      <c r="D115" s="47">
        <v>25</v>
      </c>
      <c r="E115" s="18">
        <v>800</v>
      </c>
      <c r="F115" s="35">
        <f t="shared" si="10"/>
        <v>20000</v>
      </c>
      <c r="G115" s="18"/>
      <c r="H115" s="18"/>
      <c r="I115" s="18">
        <f t="shared" si="16"/>
        <v>20000</v>
      </c>
    </row>
    <row r="116" spans="1:9" x14ac:dyDescent="0.3">
      <c r="A116" s="5"/>
      <c r="B116" s="16" t="s">
        <v>92</v>
      </c>
      <c r="C116" s="12" t="s">
        <v>33</v>
      </c>
      <c r="D116" s="14">
        <v>1</v>
      </c>
      <c r="E116" s="18">
        <v>30000</v>
      </c>
      <c r="F116" s="35">
        <f t="shared" si="10"/>
        <v>30000</v>
      </c>
      <c r="G116" s="18"/>
      <c r="H116" s="18"/>
      <c r="I116" s="18">
        <f t="shared" si="16"/>
        <v>30000</v>
      </c>
    </row>
    <row r="117" spans="1:9" x14ac:dyDescent="0.3">
      <c r="A117" s="5"/>
      <c r="B117" s="15" t="s">
        <v>115</v>
      </c>
      <c r="C117" s="12"/>
      <c r="D117" s="14"/>
      <c r="E117" s="18"/>
      <c r="F117" s="32">
        <f>SUM(F118)</f>
        <v>7500</v>
      </c>
      <c r="G117" s="18"/>
      <c r="H117" s="18"/>
      <c r="I117" s="19">
        <f>SUM(I118)</f>
        <v>7500</v>
      </c>
    </row>
    <row r="118" spans="1:9" x14ac:dyDescent="0.3">
      <c r="A118" s="5"/>
      <c r="B118" s="16" t="s">
        <v>116</v>
      </c>
      <c r="C118" s="12" t="s">
        <v>71</v>
      </c>
      <c r="D118" s="14">
        <v>50</v>
      </c>
      <c r="E118" s="18">
        <v>150</v>
      </c>
      <c r="F118" s="35">
        <f t="shared" si="10"/>
        <v>7500</v>
      </c>
      <c r="G118" s="18"/>
      <c r="H118" s="18"/>
      <c r="I118" s="18">
        <f t="shared" si="16"/>
        <v>7500</v>
      </c>
    </row>
    <row r="119" spans="1:9" ht="37.5" x14ac:dyDescent="0.3">
      <c r="A119" s="5"/>
      <c r="B119" s="15" t="s">
        <v>117</v>
      </c>
      <c r="C119" s="12"/>
      <c r="D119" s="14"/>
      <c r="E119" s="18"/>
      <c r="F119" s="32">
        <f>F120</f>
        <v>5000</v>
      </c>
      <c r="G119" s="18"/>
      <c r="H119" s="18"/>
      <c r="I119" s="19">
        <f>I120</f>
        <v>5000</v>
      </c>
    </row>
    <row r="120" spans="1:9" x14ac:dyDescent="0.3">
      <c r="A120" s="5"/>
      <c r="B120" s="16" t="s">
        <v>94</v>
      </c>
      <c r="C120" s="12" t="s">
        <v>33</v>
      </c>
      <c r="D120" s="14">
        <v>1</v>
      </c>
      <c r="E120" s="18">
        <v>5000</v>
      </c>
      <c r="F120" s="35">
        <f t="shared" si="10"/>
        <v>5000</v>
      </c>
      <c r="G120" s="18"/>
      <c r="H120" s="18"/>
      <c r="I120" s="18">
        <f>F120</f>
        <v>5000</v>
      </c>
    </row>
    <row r="121" spans="1:9" ht="112.5" x14ac:dyDescent="0.3">
      <c r="A121" s="5"/>
      <c r="B121" s="15" t="s">
        <v>118</v>
      </c>
      <c r="C121" s="12"/>
      <c r="D121" s="14"/>
      <c r="E121" s="18"/>
      <c r="F121" s="32">
        <f>F122+F123</f>
        <v>255000</v>
      </c>
      <c r="G121" s="18"/>
      <c r="H121" s="18"/>
      <c r="I121" s="19">
        <f>I122+I123</f>
        <v>255000</v>
      </c>
    </row>
    <row r="122" spans="1:9" x14ac:dyDescent="0.3">
      <c r="A122" s="5"/>
      <c r="B122" s="16" t="s">
        <v>64</v>
      </c>
      <c r="C122" s="12" t="s">
        <v>33</v>
      </c>
      <c r="D122" s="14">
        <v>1</v>
      </c>
      <c r="E122" s="18">
        <v>200000</v>
      </c>
      <c r="F122" s="35">
        <f t="shared" si="10"/>
        <v>200000</v>
      </c>
      <c r="G122" s="18"/>
      <c r="H122" s="18"/>
      <c r="I122" s="18">
        <f>F122</f>
        <v>200000</v>
      </c>
    </row>
    <row r="123" spans="1:9" ht="56.25" x14ac:dyDescent="0.3">
      <c r="A123" s="5"/>
      <c r="B123" s="16" t="s">
        <v>119</v>
      </c>
      <c r="C123" s="12" t="s">
        <v>33</v>
      </c>
      <c r="D123" s="14">
        <v>1</v>
      </c>
      <c r="E123" s="18">
        <v>55000</v>
      </c>
      <c r="F123" s="35">
        <f t="shared" si="10"/>
        <v>55000</v>
      </c>
      <c r="G123" s="18"/>
      <c r="H123" s="18"/>
      <c r="I123" s="18">
        <f>F123</f>
        <v>55000</v>
      </c>
    </row>
    <row r="124" spans="1:9" x14ac:dyDescent="0.3">
      <c r="A124" s="5"/>
      <c r="B124" s="17" t="s">
        <v>13</v>
      </c>
      <c r="C124" s="12"/>
      <c r="D124" s="12"/>
      <c r="E124" s="18"/>
      <c r="F124" s="32">
        <f>F10+F25+F31</f>
        <v>10696999.5</v>
      </c>
      <c r="G124" s="18"/>
      <c r="H124" s="18"/>
      <c r="I124" s="19">
        <f>I10+I25+I31</f>
        <v>10696999.5</v>
      </c>
    </row>
    <row r="125" spans="1:9" x14ac:dyDescent="0.3">
      <c r="A125" s="20" t="s">
        <v>67</v>
      </c>
      <c r="B125" s="4"/>
      <c r="C125" s="4"/>
      <c r="D125" s="4"/>
      <c r="E125" s="4"/>
      <c r="G125" s="4"/>
      <c r="H125" s="4"/>
      <c r="I125" s="4"/>
    </row>
    <row r="126" spans="1:9" x14ac:dyDescent="0.3">
      <c r="A126" s="29" t="s">
        <v>14</v>
      </c>
      <c r="B126" s="29"/>
      <c r="C126" s="29"/>
      <c r="D126" s="29"/>
      <c r="E126" s="29"/>
      <c r="F126" s="37"/>
      <c r="G126" s="29"/>
      <c r="H126" s="29"/>
      <c r="I126" s="29"/>
    </row>
    <row r="127" spans="1:9" x14ac:dyDescent="0.3">
      <c r="A127" s="31"/>
      <c r="B127" s="31"/>
      <c r="C127" s="31"/>
      <c r="D127" s="31"/>
      <c r="E127" s="31"/>
      <c r="F127" s="37"/>
      <c r="G127" s="31"/>
      <c r="H127" s="31"/>
      <c r="I127" s="31"/>
    </row>
    <row r="128" spans="1:9" x14ac:dyDescent="0.3">
      <c r="A128" s="41" t="s">
        <v>121</v>
      </c>
      <c r="B128" s="41"/>
      <c r="C128" s="29"/>
      <c r="D128" s="29"/>
      <c r="E128" s="29"/>
      <c r="F128" s="37"/>
      <c r="G128" s="29"/>
      <c r="H128" s="29"/>
      <c r="I128" s="29"/>
    </row>
    <row r="129" spans="1:9" x14ac:dyDescent="0.3">
      <c r="A129" s="31"/>
      <c r="B129" s="31"/>
      <c r="C129" s="31"/>
      <c r="D129" s="31"/>
      <c r="E129" s="31"/>
      <c r="F129" s="37"/>
      <c r="G129" s="31"/>
      <c r="H129" s="31"/>
      <c r="I129" s="31"/>
    </row>
    <row r="130" spans="1:9" x14ac:dyDescent="0.3">
      <c r="A130" s="31" t="s">
        <v>122</v>
      </c>
      <c r="B130" s="31"/>
      <c r="C130" s="31"/>
      <c r="D130" s="31"/>
      <c r="E130" s="31"/>
      <c r="F130" s="37"/>
      <c r="G130" s="31"/>
      <c r="H130" s="31"/>
      <c r="I130" s="31"/>
    </row>
    <row r="131" spans="1:9" ht="18.75" customHeight="1" x14ac:dyDescent="0.3">
      <c r="A131" s="21" t="s">
        <v>68</v>
      </c>
      <c r="B131" s="4"/>
      <c r="C131" s="4"/>
      <c r="D131" s="4"/>
      <c r="E131" s="4"/>
      <c r="G131" s="4"/>
      <c r="H131" s="4"/>
      <c r="I131" s="4"/>
    </row>
    <row r="132" spans="1:9" x14ac:dyDescent="0.3">
      <c r="A132" s="48" t="s">
        <v>123</v>
      </c>
      <c r="B132" s="48"/>
      <c r="C132" s="29"/>
      <c r="D132" s="29"/>
      <c r="E132" s="29"/>
      <c r="F132" s="37"/>
      <c r="G132" s="29"/>
      <c r="H132" s="29"/>
      <c r="I132" s="29"/>
    </row>
    <row r="133" spans="1:9" x14ac:dyDescent="0.3">
      <c r="A133" s="7"/>
      <c r="B133" s="31"/>
      <c r="C133" s="31"/>
      <c r="D133" s="31"/>
      <c r="E133" s="31"/>
      <c r="F133" s="37"/>
      <c r="G133" s="31"/>
      <c r="H133" s="31"/>
      <c r="I133" s="31"/>
    </row>
    <row r="134" spans="1:9" x14ac:dyDescent="0.3">
      <c r="A134" s="29" t="s">
        <v>15</v>
      </c>
      <c r="B134" s="4"/>
      <c r="C134" s="4"/>
      <c r="D134" s="4"/>
      <c r="E134" s="4"/>
      <c r="G134" s="4"/>
      <c r="H134" s="4"/>
      <c r="I134" s="4"/>
    </row>
    <row r="135" spans="1:9" x14ac:dyDescent="0.3">
      <c r="A135" s="29" t="s">
        <v>16</v>
      </c>
      <c r="B135" s="4"/>
      <c r="C135" s="4"/>
      <c r="D135" s="4"/>
      <c r="E135" s="4"/>
      <c r="G135" s="4"/>
      <c r="H135" s="4"/>
      <c r="I135" s="4"/>
    </row>
    <row r="136" spans="1:9" x14ac:dyDescent="0.3">
      <c r="A136" s="6"/>
      <c r="B136" s="4"/>
      <c r="C136" s="4"/>
      <c r="D136" s="4"/>
      <c r="E136" s="4"/>
      <c r="G136" s="4"/>
      <c r="H136" s="4"/>
      <c r="I136" s="4"/>
    </row>
    <row r="137" spans="1:9" x14ac:dyDescent="0.3">
      <c r="A137" s="29" t="s">
        <v>17</v>
      </c>
      <c r="B137" s="4"/>
      <c r="C137" s="4"/>
      <c r="D137" s="4"/>
      <c r="E137" s="4"/>
      <c r="G137" s="4"/>
      <c r="H137" s="4"/>
      <c r="I137" s="4"/>
    </row>
    <row r="138" spans="1:9" x14ac:dyDescent="0.3">
      <c r="A138" s="8"/>
      <c r="B138" s="4"/>
      <c r="C138" s="4"/>
      <c r="D138" s="4"/>
      <c r="E138" s="4"/>
      <c r="G138" s="4"/>
      <c r="H138" s="4"/>
      <c r="I138" s="4"/>
    </row>
    <row r="139" spans="1:9" x14ac:dyDescent="0.3">
      <c r="A139" s="8" t="s">
        <v>124</v>
      </c>
      <c r="B139" s="4"/>
      <c r="C139" s="4"/>
      <c r="D139" s="4"/>
      <c r="E139" s="4"/>
      <c r="G139" s="4"/>
      <c r="H139" s="4"/>
      <c r="I139" s="4"/>
    </row>
    <row r="140" spans="1:9" x14ac:dyDescent="0.3">
      <c r="A140" s="8"/>
      <c r="B140" s="4"/>
      <c r="C140" s="4"/>
      <c r="D140" s="4"/>
      <c r="E140" s="4"/>
      <c r="G140" s="4"/>
      <c r="H140" s="4"/>
      <c r="I140" s="4"/>
    </row>
    <row r="141" spans="1:9" x14ac:dyDescent="0.3">
      <c r="A141" s="8" t="s">
        <v>125</v>
      </c>
      <c r="B141" s="4"/>
      <c r="C141" s="4"/>
      <c r="D141" s="4"/>
      <c r="E141" s="4"/>
      <c r="G141" s="4"/>
      <c r="H141" s="4"/>
      <c r="I141" s="4"/>
    </row>
    <row r="142" spans="1:9" x14ac:dyDescent="0.3">
      <c r="A142" s="8"/>
      <c r="B142" s="4"/>
      <c r="C142" s="4"/>
      <c r="D142" s="4"/>
      <c r="E142" s="4"/>
      <c r="G142" s="4"/>
      <c r="H142" s="4"/>
      <c r="I142" s="4"/>
    </row>
    <row r="143" spans="1:9" x14ac:dyDescent="0.3">
      <c r="A143" s="8" t="s">
        <v>126</v>
      </c>
      <c r="B143" s="4"/>
      <c r="C143" s="4"/>
      <c r="D143" s="4"/>
      <c r="E143" s="4"/>
      <c r="G143" s="4"/>
      <c r="H143" s="4"/>
      <c r="I143" s="4"/>
    </row>
    <row r="144" spans="1:9" x14ac:dyDescent="0.3">
      <c r="A144" s="8"/>
      <c r="B144" s="4"/>
      <c r="C144" s="4"/>
      <c r="D144" s="4"/>
      <c r="E144" s="4"/>
      <c r="G144" s="4"/>
      <c r="H144" s="4"/>
      <c r="I144" s="4"/>
    </row>
    <row r="145" spans="1:9" x14ac:dyDescent="0.3">
      <c r="A145" s="8" t="s">
        <v>127</v>
      </c>
      <c r="B145" s="4"/>
      <c r="C145" s="4"/>
      <c r="D145" s="4"/>
      <c r="E145" s="4"/>
      <c r="G145" s="4"/>
      <c r="H145" s="4"/>
      <c r="I145" s="4"/>
    </row>
    <row r="146" spans="1:9" x14ac:dyDescent="0.3">
      <c r="A146" s="8"/>
      <c r="B146" s="4"/>
      <c r="C146" s="4"/>
      <c r="D146" s="4"/>
      <c r="E146" s="4"/>
      <c r="G146" s="4"/>
      <c r="H146" s="4"/>
      <c r="I146" s="4"/>
    </row>
    <row r="147" spans="1:9" x14ac:dyDescent="0.3">
      <c r="A147" s="8" t="s">
        <v>18</v>
      </c>
      <c r="B147" s="4"/>
      <c r="C147" s="4"/>
      <c r="D147" s="4"/>
      <c r="E147" s="4"/>
      <c r="G147" s="4"/>
      <c r="H147" s="4"/>
      <c r="I147" s="4"/>
    </row>
    <row r="148" spans="1:9" x14ac:dyDescent="0.3">
      <c r="A148" s="8" t="s">
        <v>19</v>
      </c>
      <c r="B148" s="4"/>
      <c r="C148" s="4"/>
      <c r="D148" s="4"/>
      <c r="E148" s="4"/>
      <c r="G148" s="4"/>
      <c r="H148" s="4"/>
      <c r="I148" s="4"/>
    </row>
    <row r="149" spans="1:9" x14ac:dyDescent="0.3">
      <c r="A149" s="8"/>
      <c r="B149" s="4"/>
      <c r="C149" s="4"/>
      <c r="D149" s="4"/>
      <c r="E149" s="4"/>
      <c r="G149" s="4"/>
      <c r="H149" s="4"/>
      <c r="I149" s="4"/>
    </row>
    <row r="150" spans="1:9" x14ac:dyDescent="0.3">
      <c r="A150" s="8" t="s">
        <v>128</v>
      </c>
      <c r="B150" s="4"/>
      <c r="C150" s="4"/>
      <c r="D150" s="4"/>
      <c r="E150" s="4"/>
      <c r="G150" s="4"/>
      <c r="H150" s="4"/>
      <c r="I150" s="4"/>
    </row>
    <row r="151" spans="1:9" x14ac:dyDescent="0.3">
      <c r="A151" s="9"/>
      <c r="B151" s="4"/>
      <c r="C151" s="4"/>
      <c r="D151" s="4"/>
      <c r="E151" s="4"/>
      <c r="G151" s="4"/>
      <c r="H151" s="4"/>
      <c r="I151" s="4"/>
    </row>
    <row r="152" spans="1:9" x14ac:dyDescent="0.3">
      <c r="A152" s="8" t="s">
        <v>129</v>
      </c>
    </row>
    <row r="153" spans="1:9" x14ac:dyDescent="0.3">
      <c r="A153" s="8" t="s">
        <v>19</v>
      </c>
    </row>
    <row r="154" spans="1:9" x14ac:dyDescent="0.3">
      <c r="A154" s="8"/>
    </row>
    <row r="155" spans="1:9" x14ac:dyDescent="0.3">
      <c r="A155" s="8" t="s">
        <v>130</v>
      </c>
    </row>
    <row r="156" spans="1:9" x14ac:dyDescent="0.3">
      <c r="A156" s="10"/>
    </row>
  </sheetData>
  <mergeCells count="14">
    <mergeCell ref="A128:B128"/>
    <mergeCell ref="A132:B132"/>
    <mergeCell ref="G1:I1"/>
    <mergeCell ref="A8:A9"/>
    <mergeCell ref="G8:I8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2021-03-25T03:44:10Z</cp:lastPrinted>
  <dcterms:created xsi:type="dcterms:W3CDTF">2021-01-27T10:48:44Z</dcterms:created>
  <dcterms:modified xsi:type="dcterms:W3CDTF">2021-03-25T03:44:54Z</dcterms:modified>
</cp:coreProperties>
</file>