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Талап\"/>
    </mc:Choice>
  </mc:AlternateContent>
  <xr:revisionPtr revIDLastSave="0" documentId="13_ncr:1_{5504F95F-A729-4A82-BC1F-EDB4A2CABD0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definedNames>
    <definedName name="_xlnm.Print_Area" localSheetId="0">Лист1!$A$1:$I$84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1" i="1" l="1"/>
  <c r="I28" i="1"/>
  <c r="F32" i="1"/>
  <c r="I23" i="1"/>
  <c r="I11" i="1"/>
  <c r="E18" i="1"/>
  <c r="E17" i="1"/>
  <c r="F60" i="1"/>
  <c r="I60" i="1" s="1"/>
  <c r="F18" i="1" l="1"/>
  <c r="F17" i="1"/>
  <c r="I18" i="1" l="1"/>
  <c r="F31" i="1"/>
  <c r="F30" i="1" s="1"/>
  <c r="F29" i="1" s="1"/>
  <c r="F49" i="1"/>
  <c r="I49" i="1" s="1"/>
  <c r="I48" i="1" s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F34" i="1"/>
  <c r="I34" i="1" s="1"/>
  <c r="F52" i="1"/>
  <c r="F53" i="1"/>
  <c r="I53" i="1" s="1"/>
  <c r="F56" i="1"/>
  <c r="I56" i="1" s="1"/>
  <c r="F57" i="1"/>
  <c r="I57" i="1" s="1"/>
  <c r="I59" i="1"/>
  <c r="I58" i="1" s="1"/>
  <c r="F16" i="1"/>
  <c r="F15" i="1"/>
  <c r="F14" i="1"/>
  <c r="F13" i="1"/>
  <c r="F12" i="1"/>
  <c r="F11" i="1"/>
  <c r="F22" i="1"/>
  <c r="I22" i="1" s="1"/>
  <c r="F21" i="1"/>
  <c r="I21" i="1" s="1"/>
  <c r="F20" i="1"/>
  <c r="I20" i="1" s="1"/>
  <c r="I19" i="1" l="1"/>
  <c r="F51" i="1"/>
  <c r="F50" i="1" s="1"/>
  <c r="I55" i="1"/>
  <c r="I54" i="1" s="1"/>
  <c r="F10" i="1"/>
  <c r="I52" i="1"/>
  <c r="I51" i="1" s="1"/>
  <c r="I50" i="1" s="1"/>
  <c r="F48" i="1"/>
  <c r="F47" i="1" s="1"/>
  <c r="F33" i="1"/>
  <c r="I35" i="1"/>
  <c r="I33" i="1" s="1"/>
  <c r="I32" i="1" s="1"/>
  <c r="F59" i="1"/>
  <c r="F58" i="1" s="1"/>
  <c r="F55" i="1"/>
  <c r="F54" i="1" s="1"/>
  <c r="F19" i="1"/>
  <c r="F27" i="1"/>
  <c r="I27" i="1" s="1"/>
  <c r="F26" i="1"/>
  <c r="I31" i="1"/>
  <c r="I30" i="1" s="1"/>
  <c r="I29" i="1" s="1"/>
  <c r="F24" i="1"/>
  <c r="I24" i="1" s="1"/>
  <c r="F25" i="1"/>
  <c r="I17" i="1"/>
  <c r="F9" i="1" l="1"/>
  <c r="F28" i="1"/>
  <c r="F23" i="1"/>
  <c r="I26" i="1"/>
  <c r="I25" i="1"/>
  <c r="F61" i="1" l="1"/>
  <c r="I12" i="1"/>
  <c r="I13" i="1"/>
  <c r="I14" i="1"/>
  <c r="I15" i="1"/>
  <c r="I16" i="1"/>
  <c r="I10" i="1" l="1"/>
  <c r="I9" i="1" s="1"/>
</calcChain>
</file>

<file path=xl/sharedStrings.xml><?xml version="1.0" encoding="utf-8"?>
<sst xmlns="http://schemas.openxmlformats.org/spreadsheetml/2006/main" count="120" uniqueCount="81">
  <si>
    <t xml:space="preserve">Смета расходов по реализации социального проекта </t>
  </si>
  <si>
    <t>№</t>
  </si>
  <si>
    <t>Статьи расходов</t>
  </si>
  <si>
    <t>Единица измерения</t>
  </si>
  <si>
    <t>Количество</t>
  </si>
  <si>
    <t>Стоимость, в тенге</t>
  </si>
  <si>
    <t>Всего, в тенге</t>
  </si>
  <si>
    <t>Источники финансирования</t>
  </si>
  <si>
    <t>Заявитель (софинансирование)</t>
  </si>
  <si>
    <t>Другие источники софинансирования</t>
  </si>
  <si>
    <t>Средства гранта</t>
  </si>
  <si>
    <t>Материально-техническое обеспечение:</t>
  </si>
  <si>
    <t>Прямые расходы:</t>
  </si>
  <si>
    <t>Итого:</t>
  </si>
  <si>
    <r>
      <t xml:space="preserve">С Приложением № </t>
    </r>
    <r>
      <rPr>
        <sz val="12"/>
        <color theme="1"/>
        <rFont val="Times New Roman"/>
        <family val="1"/>
        <charset val="204"/>
      </rPr>
      <t xml:space="preserve">2 ознакомлен и согласен: </t>
    </r>
  </si>
  <si>
    <t>Грантополучатель:</t>
  </si>
  <si>
    <t xml:space="preserve">                                                        М.П.</t>
  </si>
  <si>
    <t>«СОГЛАСОВАНО»</t>
  </si>
  <si>
    <t>Грантодатель:</t>
  </si>
  <si>
    <t xml:space="preserve">НАО «Центр поддержки гражданских инициатив» </t>
  </si>
  <si>
    <t xml:space="preserve">Директор проектного офиса по государственному </t>
  </si>
  <si>
    <t>грантовому финансированию</t>
  </si>
  <si>
    <t>Заработная плата, в том числе:</t>
  </si>
  <si>
    <t>Социальный налог и социальные отчисления</t>
  </si>
  <si>
    <t>Административные расходы:</t>
  </si>
  <si>
    <t>Руководитель проекта</t>
  </si>
  <si>
    <t>Аналитик</t>
  </si>
  <si>
    <t>Бухгалтер</t>
  </si>
  <si>
    <t>Старший аналитик</t>
  </si>
  <si>
    <t xml:space="preserve">Специалист по связам с общественностью </t>
  </si>
  <si>
    <t xml:space="preserve">Принтер </t>
  </si>
  <si>
    <t>Ноутбук</t>
  </si>
  <si>
    <t xml:space="preserve">Компьютерная мышь </t>
  </si>
  <si>
    <t>Мероприятие 1. Расширение и совершенствование функционала сайта kazkenes с целью формирования механизмов обратной связи общественных советов с населением</t>
  </si>
  <si>
    <t>услуга</t>
  </si>
  <si>
    <t>Мероприятие 2. Расширение и совершенствование функционала сайта</t>
  </si>
  <si>
    <t>Услуги по ежедневному контролю работоспособности сайта kazkenes.kz (внешний сервис по проверке и контролю отказоустойчивости)</t>
  </si>
  <si>
    <t>Услуги по визуализации результатов деятельности членов ОС (диаграммы, таблицы, презентационные материалы и т.д.)</t>
  </si>
  <si>
    <t>Мероприятие 3. Возможность ведения индивидуального профиля (с личным кабинетом) членов общественного совета</t>
  </si>
  <si>
    <t xml:space="preserve">Мероприятие 4. Продвижение сайта. </t>
  </si>
  <si>
    <t>Услуги экспертов для проведения семинаров</t>
  </si>
  <si>
    <t xml:space="preserve">Услуги по разработке, экспертизе, отзыву и рекомендациям аналитических материалов от независимых экспертов </t>
  </si>
  <si>
    <t>Мероприятие 5. Организация и проведение не менее 6 обучающих онлайн-семинаров для общественных советов</t>
  </si>
  <si>
    <t xml:space="preserve">Мероприятие 6. Анализ практики деятельности всех региональных (городских, районных, областных, гг.Нур-Султан, Алматы, Шымкент) и республиканских общественных советов </t>
  </si>
  <si>
    <t>Клавиатура + мышь</t>
  </si>
  <si>
    <t>Шкаф</t>
  </si>
  <si>
    <t>Стол</t>
  </si>
  <si>
    <r>
      <t xml:space="preserve">Грантополучатель: </t>
    </r>
    <r>
      <rPr>
        <sz val="12"/>
        <color theme="1"/>
        <rFont val="Times New Roman"/>
        <family val="1"/>
        <charset val="204"/>
      </rPr>
      <t>Общественный фонд «Центр прикладных исследований «TALAP»</t>
    </r>
  </si>
  <si>
    <r>
      <t>Тема гранта: «</t>
    </r>
    <r>
      <rPr>
        <sz val="12"/>
        <color theme="1"/>
        <rFont val="Times New Roman"/>
        <family val="1"/>
        <charset val="204"/>
      </rPr>
      <t>Развитие института общественных советов»</t>
    </r>
  </si>
  <si>
    <t>Наушники</t>
  </si>
  <si>
    <t xml:space="preserve">месяц </t>
  </si>
  <si>
    <t>штук</t>
  </si>
  <si>
    <t>Изготовление видеороликов (хронометраж не менее 1-3 минут, два на казахском и два на русском языках)</t>
  </si>
  <si>
    <t>Услуги по настройке хостинга и домена (первичная настройка сервера, виртуальная среда, рабочие компоненты, обновление базы данных, настройка DNS записей домена)</t>
  </si>
  <si>
    <t>Услуги по оплате аренды хостинга и домена (1 год) kazkenes.kz</t>
  </si>
  <si>
    <t>Услуги по защите от спама и попыток взлома (кибербезопасность, защита от CSRF атак (автозаполнение) от XSS атак (хищение данных сервиса), от DOS атак (спам атаки), и подбора пароля)</t>
  </si>
  <si>
    <t>Услуги по настройки административной панели (для главного администратора. Сервис для управления доступом, управлением контента, монторинг активности членов ОС)</t>
  </si>
  <si>
    <t>Услуги по настройки административной панели для членов общественных советов (индивидуальный профиль. Сервис по ведению личного кабинета. Размещение Протоколов, ведение переписки)</t>
  </si>
  <si>
    <t>Услуги по наполнению и редактированию контента (разработка и поиск тематических и аналитических материалов, размещение информационных и методических материалов и др.)</t>
  </si>
  <si>
    <t>Услуги по разработке и размещению медиафайлов (размещение и адаптация видеоматериалов под формат / расширение портала)</t>
  </si>
  <si>
    <t>Услуги по оформлению и размещению новостей на сайт (постоянный мониторинг новостей, создание инфоповодов и размещение собственных новостей и т.д.)</t>
  </si>
  <si>
    <t>Услуга по расширению функционала обратной связи (возможность переписки между членами ОС и общественностью, гос.органов через портал kazkenes.kz)</t>
  </si>
  <si>
    <t>Услуги по продвижению в социальных сетях информации о деятельности общественных советов на период действия проекта (таргетированная реклама (SMM) в Facebook, Intsagram, YouTube, Google Ads.)</t>
  </si>
  <si>
    <t>Услуги по разработке BrendBook kazkenes для веб и мобильной версии сайта (логотип, стиль, дизайн, цветовая палитра, презентации, визитки и т.д.)</t>
  </si>
  <si>
    <t>Обеспечение онлайн-платформы и обучения  членов ОС функционалу портала</t>
  </si>
  <si>
    <t>Услуги по переводу на государственный язык текущего материала, размещенного на портале</t>
  </si>
  <si>
    <t xml:space="preserve">Услуги по ведению, мониторингу и редактированию портала на постоянной основе на государственном языке </t>
  </si>
  <si>
    <r>
      <t xml:space="preserve">Сумма гранта: </t>
    </r>
    <r>
      <rPr>
        <sz val="12"/>
        <color theme="1"/>
        <rFont val="Times New Roman"/>
        <family val="1"/>
        <charset val="204"/>
      </rPr>
      <t xml:space="preserve">24 189 000 (двадцать четыре миллиона сто восемьдесят девять тысяч) тенге </t>
    </r>
  </si>
  <si>
    <t>Расходные материалы, приобретение товаров, необходимых для обслуживания и содержания основных средств и другие запасы, в том числе:</t>
  </si>
  <si>
    <t>______________  Сариев А.У.</t>
  </si>
  <si>
    <t>Расходы по оплате работ и услуг, оказываемых юридическими и физическими лицами, в том числе:</t>
  </si>
  <si>
    <t>Приложение № 2 
к Договору о предоставлении гранта 
от «01» марта 2021 года №13</t>
  </si>
  <si>
    <t xml:space="preserve">Главный менеджер проектного офиса по государственному </t>
  </si>
  <si>
    <r>
      <rPr>
        <sz val="12"/>
        <color theme="1"/>
        <rFont val="Times New Roman"/>
        <family val="1"/>
        <charset val="204"/>
      </rPr>
      <t xml:space="preserve">Исполнительный директор ______________  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Жаркинов А.Б.</t>
    </r>
  </si>
  <si>
    <t>Услуги адаптация мобильной версии с индивидуальным профилем и полноценным функционалом веб-портала kazkenes.kz</t>
  </si>
  <si>
    <t>Обязательное социальное медицинское страхование</t>
  </si>
  <si>
    <t>Председатель Правления</t>
  </si>
  <si>
    <t>_____________________ Диас Л.</t>
  </si>
  <si>
    <t>Заместитель Председателя Правления</t>
  </si>
  <si>
    <t xml:space="preserve"> ______________  Абенова Б.М.</t>
  </si>
  <si>
    <t>______________ Колдасбаев Д.А.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</si>
</sst>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left" vertical="center" indent="15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indent="10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0" fontId="1" fillId="0" borderId="0" xfId="0" applyFont="1"/>
    <xf numFmtId="3" fontId="1" fillId="0" borderId="0" xfId="0" applyNumberFormat="1" applyFont="1"/>
    <xf numFmtId="0" fontId="6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0" xfId="0" applyFont="1" applyFill="1" applyBorder="1"/>
    <xf numFmtId="0" fontId="7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164" fontId="7" fillId="2" borderId="3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64" fontId="7" fillId="0" borderId="3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4"/>
  <sheetViews>
    <sheetView tabSelected="1" view="pageBreakPreview" topLeftCell="A61" zoomScale="75" zoomScaleNormal="75" zoomScaleSheetLayoutView="75" workbookViewId="0">
      <selection activeCell="A84" sqref="A84"/>
    </sheetView>
  </sheetViews>
  <sheetFormatPr defaultColWidth="9.140625" defaultRowHeight="15.75" x14ac:dyDescent="0.25"/>
  <cols>
    <col min="1" max="1" width="5.85546875" style="7" customWidth="1"/>
    <col min="2" max="2" width="59" style="7" customWidth="1"/>
    <col min="3" max="3" width="14.42578125" style="7" customWidth="1"/>
    <col min="4" max="4" width="14.85546875" style="7" customWidth="1"/>
    <col min="5" max="5" width="15.7109375" style="7" customWidth="1"/>
    <col min="6" max="6" width="18.140625" style="7" customWidth="1"/>
    <col min="7" max="7" width="23.5703125" style="7" customWidth="1"/>
    <col min="8" max="8" width="23.42578125" style="7" customWidth="1"/>
    <col min="9" max="9" width="19.5703125" style="7" customWidth="1"/>
    <col min="10" max="11" width="9.140625" style="7"/>
    <col min="12" max="12" width="12.140625" style="7" customWidth="1"/>
    <col min="13" max="13" width="9.140625" style="7"/>
    <col min="14" max="14" width="11.42578125" style="7" customWidth="1"/>
    <col min="15" max="16384" width="9.140625" style="7"/>
  </cols>
  <sheetData>
    <row r="1" spans="1:9" ht="53.25" customHeight="1" x14ac:dyDescent="0.25">
      <c r="B1" s="13"/>
      <c r="C1" s="13"/>
      <c r="D1" s="13"/>
      <c r="E1" s="13"/>
      <c r="F1" s="13"/>
      <c r="G1" s="34" t="s">
        <v>71</v>
      </c>
      <c r="H1" s="34"/>
      <c r="I1" s="34"/>
    </row>
    <row r="2" spans="1:9" x14ac:dyDescent="0.25">
      <c r="A2" s="1"/>
    </row>
    <row r="3" spans="1:9" x14ac:dyDescent="0.25">
      <c r="A3" s="36" t="s">
        <v>0</v>
      </c>
      <c r="B3" s="36"/>
      <c r="C3" s="36"/>
      <c r="D3" s="36"/>
      <c r="E3" s="36"/>
      <c r="F3" s="36"/>
      <c r="G3" s="36"/>
      <c r="H3" s="36"/>
      <c r="I3" s="36"/>
    </row>
    <row r="4" spans="1:9" x14ac:dyDescent="0.25">
      <c r="A4" s="32" t="s">
        <v>47</v>
      </c>
      <c r="B4" s="32"/>
      <c r="C4" s="32"/>
      <c r="D4" s="32"/>
      <c r="E4" s="32"/>
      <c r="F4" s="32"/>
      <c r="G4" s="32"/>
      <c r="H4" s="32"/>
      <c r="I4" s="32"/>
    </row>
    <row r="5" spans="1:9" x14ac:dyDescent="0.25">
      <c r="A5" s="32" t="s">
        <v>48</v>
      </c>
      <c r="B5" s="32"/>
      <c r="C5" s="32"/>
      <c r="D5" s="32"/>
      <c r="E5" s="32"/>
      <c r="F5" s="32"/>
      <c r="G5" s="32"/>
      <c r="H5" s="32"/>
      <c r="I5" s="32"/>
    </row>
    <row r="6" spans="1:9" x14ac:dyDescent="0.25">
      <c r="A6" s="37" t="s">
        <v>67</v>
      </c>
      <c r="B6" s="37"/>
      <c r="C6" s="37"/>
      <c r="D6" s="37"/>
      <c r="E6" s="37"/>
      <c r="F6" s="37"/>
      <c r="G6" s="37"/>
      <c r="H6" s="37"/>
      <c r="I6" s="37"/>
    </row>
    <row r="7" spans="1:9" ht="31.5" customHeight="1" x14ac:dyDescent="0.25">
      <c r="A7" s="35" t="s">
        <v>1</v>
      </c>
      <c r="B7" s="35" t="s">
        <v>2</v>
      </c>
      <c r="C7" s="35" t="s">
        <v>3</v>
      </c>
      <c r="D7" s="35" t="s">
        <v>4</v>
      </c>
      <c r="E7" s="35" t="s">
        <v>5</v>
      </c>
      <c r="F7" s="35" t="s">
        <v>6</v>
      </c>
      <c r="G7" s="35" t="s">
        <v>7</v>
      </c>
      <c r="H7" s="35"/>
      <c r="I7" s="35"/>
    </row>
    <row r="8" spans="1:9" ht="54.75" customHeight="1" x14ac:dyDescent="0.25">
      <c r="A8" s="35"/>
      <c r="B8" s="35"/>
      <c r="C8" s="35"/>
      <c r="D8" s="35"/>
      <c r="E8" s="35"/>
      <c r="F8" s="35"/>
      <c r="G8" s="17" t="s">
        <v>8</v>
      </c>
      <c r="H8" s="17" t="s">
        <v>9</v>
      </c>
      <c r="I8" s="17" t="s">
        <v>10</v>
      </c>
    </row>
    <row r="9" spans="1:9" x14ac:dyDescent="0.25">
      <c r="A9" s="17">
        <v>1</v>
      </c>
      <c r="B9" s="4" t="s">
        <v>24</v>
      </c>
      <c r="C9" s="18"/>
      <c r="D9" s="18"/>
      <c r="E9" s="23"/>
      <c r="F9" s="23">
        <f>F10+F17+F18+F19</f>
        <v>9729428</v>
      </c>
      <c r="G9" s="24"/>
      <c r="H9" s="24"/>
      <c r="I9" s="23">
        <f>I10+I17+I18+I19</f>
        <v>9729428</v>
      </c>
    </row>
    <row r="10" spans="1:9" x14ac:dyDescent="0.25">
      <c r="A10" s="5"/>
      <c r="B10" s="4" t="s">
        <v>22</v>
      </c>
      <c r="C10" s="18"/>
      <c r="D10" s="18"/>
      <c r="E10" s="23"/>
      <c r="F10" s="23">
        <f>SUM(F11:F16)</f>
        <v>8730000</v>
      </c>
      <c r="G10" s="24"/>
      <c r="H10" s="24"/>
      <c r="I10" s="23">
        <f>I11+I12+I13+I14+I15+I16</f>
        <v>8730000</v>
      </c>
    </row>
    <row r="11" spans="1:9" x14ac:dyDescent="0.25">
      <c r="A11" s="5"/>
      <c r="B11" s="5" t="s">
        <v>25</v>
      </c>
      <c r="C11" s="18" t="s">
        <v>50</v>
      </c>
      <c r="D11" s="19">
        <v>9</v>
      </c>
      <c r="E11" s="24">
        <v>250000</v>
      </c>
      <c r="F11" s="24">
        <f t="shared" ref="F11:F16" si="0">E11*D11</f>
        <v>2250000</v>
      </c>
      <c r="G11" s="24"/>
      <c r="H11" s="24"/>
      <c r="I11" s="24">
        <f>F11</f>
        <v>2250000</v>
      </c>
    </row>
    <row r="12" spans="1:9" x14ac:dyDescent="0.25">
      <c r="A12" s="5"/>
      <c r="B12" s="5" t="s">
        <v>27</v>
      </c>
      <c r="C12" s="18" t="s">
        <v>50</v>
      </c>
      <c r="D12" s="19">
        <v>9</v>
      </c>
      <c r="E12" s="24">
        <v>200000</v>
      </c>
      <c r="F12" s="24">
        <f t="shared" si="0"/>
        <v>1800000</v>
      </c>
      <c r="G12" s="24"/>
      <c r="H12" s="24"/>
      <c r="I12" s="24">
        <f t="shared" ref="I12:I27" si="1">F12</f>
        <v>1800000</v>
      </c>
    </row>
    <row r="13" spans="1:9" x14ac:dyDescent="0.25">
      <c r="A13" s="5"/>
      <c r="B13" s="5" t="s">
        <v>28</v>
      </c>
      <c r="C13" s="18" t="s">
        <v>50</v>
      </c>
      <c r="D13" s="19">
        <v>9</v>
      </c>
      <c r="E13" s="24">
        <v>200000</v>
      </c>
      <c r="F13" s="24">
        <f t="shared" si="0"/>
        <v>1800000</v>
      </c>
      <c r="G13" s="24"/>
      <c r="H13" s="24"/>
      <c r="I13" s="24">
        <f t="shared" si="1"/>
        <v>1800000</v>
      </c>
    </row>
    <row r="14" spans="1:9" x14ac:dyDescent="0.25">
      <c r="A14" s="5"/>
      <c r="B14" s="5" t="s">
        <v>26</v>
      </c>
      <c r="C14" s="18" t="s">
        <v>50</v>
      </c>
      <c r="D14" s="19">
        <v>9</v>
      </c>
      <c r="E14" s="24">
        <v>110000</v>
      </c>
      <c r="F14" s="24">
        <f t="shared" si="0"/>
        <v>990000</v>
      </c>
      <c r="G14" s="24"/>
      <c r="H14" s="24"/>
      <c r="I14" s="24">
        <f t="shared" si="1"/>
        <v>990000</v>
      </c>
    </row>
    <row r="15" spans="1:9" x14ac:dyDescent="0.25">
      <c r="A15" s="5"/>
      <c r="B15" s="5" t="s">
        <v>26</v>
      </c>
      <c r="C15" s="18" t="s">
        <v>50</v>
      </c>
      <c r="D15" s="19">
        <v>9</v>
      </c>
      <c r="E15" s="24">
        <v>110000</v>
      </c>
      <c r="F15" s="24">
        <f t="shared" si="0"/>
        <v>990000</v>
      </c>
      <c r="G15" s="24"/>
      <c r="H15" s="24"/>
      <c r="I15" s="24">
        <f t="shared" si="1"/>
        <v>990000</v>
      </c>
    </row>
    <row r="16" spans="1:9" x14ac:dyDescent="0.25">
      <c r="A16" s="5"/>
      <c r="B16" s="5" t="s">
        <v>29</v>
      </c>
      <c r="C16" s="18" t="s">
        <v>50</v>
      </c>
      <c r="D16" s="18">
        <v>9</v>
      </c>
      <c r="E16" s="24">
        <v>100000</v>
      </c>
      <c r="F16" s="24">
        <f t="shared" si="0"/>
        <v>900000</v>
      </c>
      <c r="G16" s="24"/>
      <c r="H16" s="24"/>
      <c r="I16" s="24">
        <f t="shared" si="1"/>
        <v>900000</v>
      </c>
    </row>
    <row r="17" spans="1:15" x14ac:dyDescent="0.25">
      <c r="A17" s="5"/>
      <c r="B17" s="4" t="s">
        <v>23</v>
      </c>
      <c r="C17" s="20" t="s">
        <v>50</v>
      </c>
      <c r="D17" s="20">
        <v>9</v>
      </c>
      <c r="E17" s="23">
        <f>(970000-19400-97000)*9.5%</f>
        <v>81092</v>
      </c>
      <c r="F17" s="23">
        <f>E17*D17</f>
        <v>729828</v>
      </c>
      <c r="G17" s="24"/>
      <c r="H17" s="24"/>
      <c r="I17" s="23">
        <f t="shared" si="1"/>
        <v>729828</v>
      </c>
    </row>
    <row r="18" spans="1:15" x14ac:dyDescent="0.25">
      <c r="A18" s="5"/>
      <c r="B18" s="4" t="s">
        <v>75</v>
      </c>
      <c r="C18" s="20" t="s">
        <v>50</v>
      </c>
      <c r="D18" s="20">
        <v>9</v>
      </c>
      <c r="E18" s="23">
        <f>970000*2%</f>
        <v>19400</v>
      </c>
      <c r="F18" s="23">
        <f>E18*D18</f>
        <v>174600</v>
      </c>
      <c r="G18" s="24"/>
      <c r="H18" s="24"/>
      <c r="I18" s="23">
        <f>F18</f>
        <v>174600</v>
      </c>
    </row>
    <row r="19" spans="1:15" ht="47.25" x14ac:dyDescent="0.25">
      <c r="A19" s="5"/>
      <c r="B19" s="4" t="s">
        <v>68</v>
      </c>
      <c r="C19" s="20"/>
      <c r="D19" s="20"/>
      <c r="E19" s="23"/>
      <c r="F19" s="23">
        <f>F20+F21+F22</f>
        <v>95000</v>
      </c>
      <c r="G19" s="24"/>
      <c r="H19" s="24"/>
      <c r="I19" s="23">
        <f>I20+I21+I22</f>
        <v>95000</v>
      </c>
    </row>
    <row r="20" spans="1:15" x14ac:dyDescent="0.25">
      <c r="A20" s="5"/>
      <c r="B20" s="12" t="s">
        <v>32</v>
      </c>
      <c r="C20" s="18" t="s">
        <v>51</v>
      </c>
      <c r="D20" s="21">
        <v>1</v>
      </c>
      <c r="E20" s="25">
        <v>10000</v>
      </c>
      <c r="F20" s="24">
        <f>E20*D20</f>
        <v>10000</v>
      </c>
      <c r="G20" s="24"/>
      <c r="H20" s="24"/>
      <c r="I20" s="24">
        <f>F20</f>
        <v>10000</v>
      </c>
    </row>
    <row r="21" spans="1:15" x14ac:dyDescent="0.25">
      <c r="A21" s="5"/>
      <c r="B21" s="12" t="s">
        <v>44</v>
      </c>
      <c r="C21" s="18" t="s">
        <v>51</v>
      </c>
      <c r="D21" s="21">
        <v>1</v>
      </c>
      <c r="E21" s="25">
        <v>25000</v>
      </c>
      <c r="F21" s="24">
        <f>E21*D21</f>
        <v>25000</v>
      </c>
      <c r="G21" s="24"/>
      <c r="H21" s="24"/>
      <c r="I21" s="24">
        <f>F21</f>
        <v>25000</v>
      </c>
    </row>
    <row r="22" spans="1:15" x14ac:dyDescent="0.25">
      <c r="A22" s="5"/>
      <c r="B22" s="12" t="s">
        <v>49</v>
      </c>
      <c r="C22" s="18" t="s">
        <v>51</v>
      </c>
      <c r="D22" s="21">
        <v>3</v>
      </c>
      <c r="E22" s="25">
        <v>20000</v>
      </c>
      <c r="F22" s="24">
        <f>E22*D22</f>
        <v>60000</v>
      </c>
      <c r="G22" s="24"/>
      <c r="H22" s="24"/>
      <c r="I22" s="24">
        <f>F22</f>
        <v>60000</v>
      </c>
    </row>
    <row r="23" spans="1:15" x14ac:dyDescent="0.25">
      <c r="A23" s="17">
        <v>2</v>
      </c>
      <c r="B23" s="4" t="s">
        <v>11</v>
      </c>
      <c r="C23" s="18"/>
      <c r="D23" s="18"/>
      <c r="E23" s="23"/>
      <c r="F23" s="23">
        <f>F24+F25+F26+F27</f>
        <v>1313000</v>
      </c>
      <c r="G23" s="24"/>
      <c r="H23" s="24"/>
      <c r="I23" s="23">
        <f>I24+I25+I26+I27</f>
        <v>1313000</v>
      </c>
      <c r="N23" s="6"/>
      <c r="O23" s="8"/>
    </row>
    <row r="24" spans="1:15" x14ac:dyDescent="0.25">
      <c r="A24" s="5"/>
      <c r="B24" s="10" t="s">
        <v>31</v>
      </c>
      <c r="C24" s="18" t="s">
        <v>51</v>
      </c>
      <c r="D24" s="18">
        <v>1</v>
      </c>
      <c r="E24" s="24">
        <v>600000</v>
      </c>
      <c r="F24" s="24">
        <f t="shared" ref="F24:F25" si="2">E24*D24</f>
        <v>600000</v>
      </c>
      <c r="G24" s="24"/>
      <c r="H24" s="24"/>
      <c r="I24" s="24">
        <f t="shared" si="1"/>
        <v>600000</v>
      </c>
    </row>
    <row r="25" spans="1:15" x14ac:dyDescent="0.25">
      <c r="A25" s="5"/>
      <c r="B25" s="12" t="s">
        <v>30</v>
      </c>
      <c r="C25" s="18" t="s">
        <v>51</v>
      </c>
      <c r="D25" s="21">
        <v>1</v>
      </c>
      <c r="E25" s="25">
        <v>125000</v>
      </c>
      <c r="F25" s="24">
        <f t="shared" si="2"/>
        <v>125000</v>
      </c>
      <c r="G25" s="24"/>
      <c r="H25" s="24"/>
      <c r="I25" s="24">
        <f t="shared" si="1"/>
        <v>125000</v>
      </c>
    </row>
    <row r="26" spans="1:15" ht="16.5" customHeight="1" x14ac:dyDescent="0.25">
      <c r="A26" s="5"/>
      <c r="B26" s="12" t="s">
        <v>45</v>
      </c>
      <c r="C26" s="18" t="s">
        <v>51</v>
      </c>
      <c r="D26" s="21">
        <v>3</v>
      </c>
      <c r="E26" s="25">
        <v>98000</v>
      </c>
      <c r="F26" s="24">
        <f>E26*D26</f>
        <v>294000</v>
      </c>
      <c r="G26" s="24"/>
      <c r="H26" s="24"/>
      <c r="I26" s="24">
        <f t="shared" si="1"/>
        <v>294000</v>
      </c>
    </row>
    <row r="27" spans="1:15" x14ac:dyDescent="0.25">
      <c r="A27" s="5"/>
      <c r="B27" s="12" t="s">
        <v>46</v>
      </c>
      <c r="C27" s="18" t="s">
        <v>51</v>
      </c>
      <c r="D27" s="21">
        <v>3</v>
      </c>
      <c r="E27" s="25">
        <v>98000</v>
      </c>
      <c r="F27" s="24">
        <f>E27*D27</f>
        <v>294000</v>
      </c>
      <c r="G27" s="24"/>
      <c r="H27" s="24"/>
      <c r="I27" s="24">
        <f t="shared" si="1"/>
        <v>294000</v>
      </c>
    </row>
    <row r="28" spans="1:15" x14ac:dyDescent="0.25">
      <c r="A28" s="17">
        <v>3</v>
      </c>
      <c r="B28" s="4" t="s">
        <v>12</v>
      </c>
      <c r="C28" s="18"/>
      <c r="D28" s="18"/>
      <c r="E28" s="24"/>
      <c r="F28" s="23">
        <f>F29+F32+F47+F50+F54+F58</f>
        <v>13146572</v>
      </c>
      <c r="G28" s="24"/>
      <c r="H28" s="24"/>
      <c r="I28" s="23">
        <f>I29+I32+I47+I50+I54+I58</f>
        <v>13146572</v>
      </c>
    </row>
    <row r="29" spans="1:15" ht="63" x14ac:dyDescent="0.25">
      <c r="A29" s="5"/>
      <c r="B29" s="9" t="s">
        <v>33</v>
      </c>
      <c r="C29" s="18"/>
      <c r="D29" s="18"/>
      <c r="E29" s="24"/>
      <c r="F29" s="28">
        <f>F30</f>
        <v>900000</v>
      </c>
      <c r="G29" s="24"/>
      <c r="H29" s="24"/>
      <c r="I29" s="23">
        <f>I30</f>
        <v>900000</v>
      </c>
    </row>
    <row r="30" spans="1:15" ht="31.5" x14ac:dyDescent="0.25">
      <c r="A30" s="5"/>
      <c r="B30" s="4" t="s">
        <v>70</v>
      </c>
      <c r="C30" s="18"/>
      <c r="D30" s="18"/>
      <c r="E30" s="24"/>
      <c r="F30" s="23">
        <f>SUM(F31)</f>
        <v>900000</v>
      </c>
      <c r="G30" s="24"/>
      <c r="H30" s="24"/>
      <c r="I30" s="23">
        <f>I31</f>
        <v>900000</v>
      </c>
    </row>
    <row r="31" spans="1:15" ht="31.5" x14ac:dyDescent="0.25">
      <c r="A31" s="5"/>
      <c r="B31" s="5" t="s">
        <v>66</v>
      </c>
      <c r="C31" s="18" t="s">
        <v>34</v>
      </c>
      <c r="D31" s="18">
        <v>1</v>
      </c>
      <c r="E31" s="24">
        <v>900000</v>
      </c>
      <c r="F31" s="24">
        <f>E31*D31</f>
        <v>900000</v>
      </c>
      <c r="G31" s="24"/>
      <c r="H31" s="24"/>
      <c r="I31" s="24">
        <f t="shared" ref="I31" si="3">F31</f>
        <v>900000</v>
      </c>
    </row>
    <row r="32" spans="1:15" ht="31.5" x14ac:dyDescent="0.25">
      <c r="A32" s="5"/>
      <c r="B32" s="9" t="s">
        <v>35</v>
      </c>
      <c r="C32" s="18"/>
      <c r="D32" s="18"/>
      <c r="E32" s="24"/>
      <c r="F32" s="28">
        <f>F33</f>
        <v>7160000</v>
      </c>
      <c r="G32" s="24"/>
      <c r="H32" s="24"/>
      <c r="I32" s="23">
        <f>I33</f>
        <v>7160000</v>
      </c>
    </row>
    <row r="33" spans="1:9" ht="31.5" x14ac:dyDescent="0.25">
      <c r="A33" s="5"/>
      <c r="B33" s="4" t="s">
        <v>70</v>
      </c>
      <c r="C33" s="18"/>
      <c r="D33" s="18"/>
      <c r="E33" s="24"/>
      <c r="F33" s="23">
        <f>F34+F35+F36+F37+F38+F39+F40+F41+F42+F43+F44+F45+F46</f>
        <v>7160000</v>
      </c>
      <c r="G33" s="24"/>
      <c r="H33" s="24"/>
      <c r="I33" s="23">
        <f>I34+I35+I36+I37+I38+I39+I40+I41+I42+I43+I44+I45+I46</f>
        <v>7160000</v>
      </c>
    </row>
    <row r="34" spans="1:9" ht="63" x14ac:dyDescent="0.25">
      <c r="A34" s="5"/>
      <c r="B34" s="10" t="s">
        <v>53</v>
      </c>
      <c r="C34" s="18" t="s">
        <v>34</v>
      </c>
      <c r="D34" s="18">
        <v>1</v>
      </c>
      <c r="E34" s="24">
        <v>100000</v>
      </c>
      <c r="F34" s="24">
        <f t="shared" ref="F34:F46" si="4">D34*E34</f>
        <v>100000</v>
      </c>
      <c r="G34" s="24"/>
      <c r="H34" s="24"/>
      <c r="I34" s="24">
        <f t="shared" ref="I34:I46" si="5">F34</f>
        <v>100000</v>
      </c>
    </row>
    <row r="35" spans="1:9" ht="31.5" x14ac:dyDescent="0.25">
      <c r="A35" s="5"/>
      <c r="B35" s="10" t="s">
        <v>54</v>
      </c>
      <c r="C35" s="18" t="s">
        <v>34</v>
      </c>
      <c r="D35" s="18">
        <v>1</v>
      </c>
      <c r="E35" s="24">
        <v>100000</v>
      </c>
      <c r="F35" s="24">
        <f t="shared" si="4"/>
        <v>100000</v>
      </c>
      <c r="G35" s="24"/>
      <c r="H35" s="24"/>
      <c r="I35" s="24">
        <f t="shared" si="5"/>
        <v>100000</v>
      </c>
    </row>
    <row r="36" spans="1:9" ht="47.25" x14ac:dyDescent="0.25">
      <c r="A36" s="5"/>
      <c r="B36" s="10" t="s">
        <v>36</v>
      </c>
      <c r="C36" s="18" t="s">
        <v>34</v>
      </c>
      <c r="D36" s="18">
        <v>1</v>
      </c>
      <c r="E36" s="24">
        <v>950000</v>
      </c>
      <c r="F36" s="24">
        <f t="shared" si="4"/>
        <v>950000</v>
      </c>
      <c r="G36" s="24"/>
      <c r="H36" s="24"/>
      <c r="I36" s="24">
        <f t="shared" si="5"/>
        <v>950000</v>
      </c>
    </row>
    <row r="37" spans="1:9" ht="63" x14ac:dyDescent="0.25">
      <c r="A37" s="5"/>
      <c r="B37" s="10" t="s">
        <v>55</v>
      </c>
      <c r="C37" s="18" t="s">
        <v>34</v>
      </c>
      <c r="D37" s="18">
        <v>1</v>
      </c>
      <c r="E37" s="24">
        <v>910000</v>
      </c>
      <c r="F37" s="24">
        <f t="shared" si="4"/>
        <v>910000</v>
      </c>
      <c r="G37" s="24"/>
      <c r="H37" s="24"/>
      <c r="I37" s="24">
        <f t="shared" si="5"/>
        <v>910000</v>
      </c>
    </row>
    <row r="38" spans="1:9" ht="63" x14ac:dyDescent="0.25">
      <c r="A38" s="5"/>
      <c r="B38" s="10" t="s">
        <v>56</v>
      </c>
      <c r="C38" s="18" t="s">
        <v>34</v>
      </c>
      <c r="D38" s="18">
        <v>1</v>
      </c>
      <c r="E38" s="24">
        <v>1000000</v>
      </c>
      <c r="F38" s="24">
        <f t="shared" si="4"/>
        <v>1000000</v>
      </c>
      <c r="G38" s="24"/>
      <c r="H38" s="24"/>
      <c r="I38" s="24">
        <f t="shared" si="5"/>
        <v>1000000</v>
      </c>
    </row>
    <row r="39" spans="1:9" ht="63" x14ac:dyDescent="0.25">
      <c r="A39" s="5"/>
      <c r="B39" s="10" t="s">
        <v>57</v>
      </c>
      <c r="C39" s="18" t="s">
        <v>34</v>
      </c>
      <c r="D39" s="18">
        <v>1</v>
      </c>
      <c r="E39" s="24">
        <v>1300000</v>
      </c>
      <c r="F39" s="24">
        <f t="shared" si="4"/>
        <v>1300000</v>
      </c>
      <c r="G39" s="24"/>
      <c r="H39" s="24"/>
      <c r="I39" s="24">
        <f t="shared" si="5"/>
        <v>1300000</v>
      </c>
    </row>
    <row r="40" spans="1:9" ht="63" x14ac:dyDescent="0.25">
      <c r="A40" s="5"/>
      <c r="B40" s="10" t="s">
        <v>58</v>
      </c>
      <c r="C40" s="18" t="s">
        <v>34</v>
      </c>
      <c r="D40" s="18">
        <v>1</v>
      </c>
      <c r="E40" s="24">
        <v>300000</v>
      </c>
      <c r="F40" s="24">
        <f t="shared" si="4"/>
        <v>300000</v>
      </c>
      <c r="G40" s="24"/>
      <c r="H40" s="24"/>
      <c r="I40" s="24">
        <f t="shared" si="5"/>
        <v>300000</v>
      </c>
    </row>
    <row r="41" spans="1:9" ht="47.25" x14ac:dyDescent="0.25">
      <c r="A41" s="5"/>
      <c r="B41" s="10" t="s">
        <v>59</v>
      </c>
      <c r="C41" s="18" t="s">
        <v>34</v>
      </c>
      <c r="D41" s="18">
        <v>1</v>
      </c>
      <c r="E41" s="24">
        <v>350000</v>
      </c>
      <c r="F41" s="24">
        <f t="shared" si="4"/>
        <v>350000</v>
      </c>
      <c r="G41" s="24"/>
      <c r="H41" s="24"/>
      <c r="I41" s="24">
        <f t="shared" si="5"/>
        <v>350000</v>
      </c>
    </row>
    <row r="42" spans="1:9" ht="47.25" x14ac:dyDescent="0.25">
      <c r="A42" s="5"/>
      <c r="B42" s="10" t="s">
        <v>60</v>
      </c>
      <c r="C42" s="18" t="s">
        <v>34</v>
      </c>
      <c r="D42" s="18">
        <v>1</v>
      </c>
      <c r="E42" s="24">
        <v>250000</v>
      </c>
      <c r="F42" s="24">
        <f t="shared" si="4"/>
        <v>250000</v>
      </c>
      <c r="G42" s="24"/>
      <c r="H42" s="24"/>
      <c r="I42" s="24">
        <f t="shared" si="5"/>
        <v>250000</v>
      </c>
    </row>
    <row r="43" spans="1:9" ht="31.5" x14ac:dyDescent="0.25">
      <c r="A43" s="5"/>
      <c r="B43" s="10" t="s">
        <v>65</v>
      </c>
      <c r="C43" s="18" t="s">
        <v>34</v>
      </c>
      <c r="D43" s="18">
        <v>1</v>
      </c>
      <c r="E43" s="24">
        <v>150000</v>
      </c>
      <c r="F43" s="24">
        <f t="shared" si="4"/>
        <v>150000</v>
      </c>
      <c r="G43" s="24"/>
      <c r="H43" s="24"/>
      <c r="I43" s="24">
        <f t="shared" si="5"/>
        <v>150000</v>
      </c>
    </row>
    <row r="44" spans="1:9" ht="47.25" x14ac:dyDescent="0.25">
      <c r="A44" s="5"/>
      <c r="B44" s="10" t="s">
        <v>74</v>
      </c>
      <c r="C44" s="18" t="s">
        <v>34</v>
      </c>
      <c r="D44" s="18">
        <v>1</v>
      </c>
      <c r="E44" s="24">
        <v>400000</v>
      </c>
      <c r="F44" s="24">
        <f t="shared" si="4"/>
        <v>400000</v>
      </c>
      <c r="G44" s="24"/>
      <c r="H44" s="24"/>
      <c r="I44" s="24">
        <f t="shared" si="5"/>
        <v>400000</v>
      </c>
    </row>
    <row r="45" spans="1:9" ht="47.25" x14ac:dyDescent="0.25">
      <c r="A45" s="5"/>
      <c r="B45" s="10" t="s">
        <v>37</v>
      </c>
      <c r="C45" s="18" t="s">
        <v>34</v>
      </c>
      <c r="D45" s="18">
        <v>1</v>
      </c>
      <c r="E45" s="24">
        <v>450000</v>
      </c>
      <c r="F45" s="24">
        <f t="shared" si="4"/>
        <v>450000</v>
      </c>
      <c r="G45" s="24"/>
      <c r="H45" s="24"/>
      <c r="I45" s="24">
        <f t="shared" si="5"/>
        <v>450000</v>
      </c>
    </row>
    <row r="46" spans="1:9" ht="47.25" x14ac:dyDescent="0.25">
      <c r="A46" s="5"/>
      <c r="B46" s="10" t="s">
        <v>63</v>
      </c>
      <c r="C46" s="18" t="s">
        <v>34</v>
      </c>
      <c r="D46" s="18">
        <v>1</v>
      </c>
      <c r="E46" s="24">
        <v>900000</v>
      </c>
      <c r="F46" s="24">
        <f t="shared" si="4"/>
        <v>900000</v>
      </c>
      <c r="G46" s="24"/>
      <c r="H46" s="24"/>
      <c r="I46" s="24">
        <f t="shared" si="5"/>
        <v>900000</v>
      </c>
    </row>
    <row r="47" spans="1:9" ht="47.25" x14ac:dyDescent="0.25">
      <c r="A47" s="5"/>
      <c r="B47" s="9" t="s">
        <v>38</v>
      </c>
      <c r="C47" s="18"/>
      <c r="D47" s="18"/>
      <c r="E47" s="24"/>
      <c r="F47" s="28">
        <f>F48</f>
        <v>1200000</v>
      </c>
      <c r="G47" s="24"/>
      <c r="H47" s="24"/>
      <c r="I47" s="23">
        <f>I48</f>
        <v>1200000</v>
      </c>
    </row>
    <row r="48" spans="1:9" ht="31.5" x14ac:dyDescent="0.25">
      <c r="A48" s="5"/>
      <c r="B48" s="4" t="s">
        <v>70</v>
      </c>
      <c r="C48" s="18"/>
      <c r="D48" s="18"/>
      <c r="E48" s="24"/>
      <c r="F48" s="23">
        <f>F49</f>
        <v>1200000</v>
      </c>
      <c r="G48" s="24"/>
      <c r="H48" s="24"/>
      <c r="I48" s="23">
        <f>I49</f>
        <v>1200000</v>
      </c>
    </row>
    <row r="49" spans="1:13" ht="47.25" x14ac:dyDescent="0.25">
      <c r="A49" s="5"/>
      <c r="B49" s="10" t="s">
        <v>61</v>
      </c>
      <c r="C49" s="18" t="s">
        <v>34</v>
      </c>
      <c r="D49" s="18">
        <v>1</v>
      </c>
      <c r="E49" s="24">
        <v>1200000</v>
      </c>
      <c r="F49" s="24">
        <f>E49*D49</f>
        <v>1200000</v>
      </c>
      <c r="G49" s="24"/>
      <c r="H49" s="24"/>
      <c r="I49" s="24">
        <f>F49</f>
        <v>1200000</v>
      </c>
    </row>
    <row r="50" spans="1:13" ht="18" customHeight="1" x14ac:dyDescent="0.25">
      <c r="A50" s="5"/>
      <c r="B50" s="9" t="s">
        <v>39</v>
      </c>
      <c r="C50" s="18"/>
      <c r="D50" s="18"/>
      <c r="E50" s="24"/>
      <c r="F50" s="28">
        <f>F51</f>
        <v>1669872</v>
      </c>
      <c r="G50" s="24"/>
      <c r="H50" s="24"/>
      <c r="I50" s="23">
        <f>I51</f>
        <v>1669872</v>
      </c>
    </row>
    <row r="51" spans="1:13" ht="31.5" x14ac:dyDescent="0.25">
      <c r="A51" s="5"/>
      <c r="B51" s="9" t="s">
        <v>70</v>
      </c>
      <c r="C51" s="18"/>
      <c r="D51" s="18"/>
      <c r="E51" s="24"/>
      <c r="F51" s="23">
        <f>F52+F53</f>
        <v>1669872</v>
      </c>
      <c r="G51" s="24"/>
      <c r="H51" s="24"/>
      <c r="I51" s="23">
        <f>I52+I53</f>
        <v>1669872</v>
      </c>
    </row>
    <row r="52" spans="1:13" ht="31.5" x14ac:dyDescent="0.25">
      <c r="A52" s="5"/>
      <c r="B52" s="10" t="s">
        <v>52</v>
      </c>
      <c r="C52" s="18" t="s">
        <v>34</v>
      </c>
      <c r="D52" s="18">
        <v>2</v>
      </c>
      <c r="E52" s="24">
        <v>400000</v>
      </c>
      <c r="F52" s="24">
        <f>E52*D52</f>
        <v>800000</v>
      </c>
      <c r="G52" s="24"/>
      <c r="H52" s="24"/>
      <c r="I52" s="24">
        <f>F52</f>
        <v>800000</v>
      </c>
    </row>
    <row r="53" spans="1:13" ht="63" x14ac:dyDescent="0.25">
      <c r="A53" s="5"/>
      <c r="B53" s="12" t="s">
        <v>62</v>
      </c>
      <c r="C53" s="21" t="s">
        <v>34</v>
      </c>
      <c r="D53" s="21">
        <v>1</v>
      </c>
      <c r="E53" s="25">
        <v>869872</v>
      </c>
      <c r="F53" s="25">
        <f>E53*D53</f>
        <v>869872</v>
      </c>
      <c r="G53" s="24"/>
      <c r="H53" s="24"/>
      <c r="I53" s="24">
        <f>F53</f>
        <v>869872</v>
      </c>
    </row>
    <row r="54" spans="1:13" ht="47.25" x14ac:dyDescent="0.25">
      <c r="A54" s="5"/>
      <c r="B54" s="15" t="s">
        <v>42</v>
      </c>
      <c r="C54" s="22"/>
      <c r="D54" s="22"/>
      <c r="E54" s="26"/>
      <c r="F54" s="29">
        <f>F55</f>
        <v>1556700</v>
      </c>
      <c r="G54" s="24"/>
      <c r="H54" s="24"/>
      <c r="I54" s="23">
        <f>I55</f>
        <v>1556700</v>
      </c>
    </row>
    <row r="55" spans="1:13" ht="31.5" x14ac:dyDescent="0.25">
      <c r="A55" s="5"/>
      <c r="B55" s="15" t="s">
        <v>70</v>
      </c>
      <c r="C55" s="22"/>
      <c r="D55" s="22"/>
      <c r="E55" s="26"/>
      <c r="F55" s="27">
        <f>F56+F57</f>
        <v>1556700</v>
      </c>
      <c r="G55" s="24"/>
      <c r="H55" s="24"/>
      <c r="I55" s="23">
        <f>I56+I57</f>
        <v>1556700</v>
      </c>
    </row>
    <row r="56" spans="1:13" ht="31.5" x14ac:dyDescent="0.25">
      <c r="A56" s="5"/>
      <c r="B56" s="12" t="s">
        <v>64</v>
      </c>
      <c r="C56" s="21" t="s">
        <v>51</v>
      </c>
      <c r="D56" s="21">
        <v>9</v>
      </c>
      <c r="E56" s="25">
        <v>6300</v>
      </c>
      <c r="F56" s="25">
        <f>E56*D56</f>
        <v>56700</v>
      </c>
      <c r="G56" s="24"/>
      <c r="H56" s="24"/>
      <c r="I56" s="24">
        <f>F56</f>
        <v>56700</v>
      </c>
    </row>
    <row r="57" spans="1:13" x14ac:dyDescent="0.25">
      <c r="A57" s="5"/>
      <c r="B57" s="10" t="s">
        <v>40</v>
      </c>
      <c r="C57" s="18" t="s">
        <v>34</v>
      </c>
      <c r="D57" s="18">
        <v>6</v>
      </c>
      <c r="E57" s="24">
        <v>250000</v>
      </c>
      <c r="F57" s="24">
        <f>E57*D57</f>
        <v>1500000</v>
      </c>
      <c r="G57" s="24"/>
      <c r="H57" s="24"/>
      <c r="I57" s="24">
        <f>F57</f>
        <v>1500000</v>
      </c>
    </row>
    <row r="58" spans="1:13" ht="63" x14ac:dyDescent="0.25">
      <c r="A58" s="5"/>
      <c r="B58" s="4" t="s">
        <v>43</v>
      </c>
      <c r="C58" s="18"/>
      <c r="D58" s="18"/>
      <c r="E58" s="24"/>
      <c r="F58" s="28">
        <f>F59</f>
        <v>660000</v>
      </c>
      <c r="G58" s="24"/>
      <c r="H58" s="24"/>
      <c r="I58" s="23">
        <f>I59</f>
        <v>660000</v>
      </c>
    </row>
    <row r="59" spans="1:13" ht="31.5" x14ac:dyDescent="0.25">
      <c r="A59" s="5"/>
      <c r="B59" s="4" t="s">
        <v>70</v>
      </c>
      <c r="C59" s="18"/>
      <c r="D59" s="18"/>
      <c r="E59" s="24"/>
      <c r="F59" s="23">
        <f>F60</f>
        <v>660000</v>
      </c>
      <c r="G59" s="24"/>
      <c r="H59" s="24"/>
      <c r="I59" s="23">
        <f>I60</f>
        <v>660000</v>
      </c>
    </row>
    <row r="60" spans="1:13" ht="47.25" x14ac:dyDescent="0.25">
      <c r="A60" s="5"/>
      <c r="B60" s="10" t="s">
        <v>41</v>
      </c>
      <c r="C60" s="18" t="s">
        <v>34</v>
      </c>
      <c r="D60" s="18">
        <v>3</v>
      </c>
      <c r="E60" s="24">
        <v>220000</v>
      </c>
      <c r="F60" s="24">
        <f>E60*D60</f>
        <v>660000</v>
      </c>
      <c r="G60" s="24"/>
      <c r="H60" s="24"/>
      <c r="I60" s="24">
        <f>F60</f>
        <v>660000</v>
      </c>
      <c r="K60" s="14"/>
      <c r="L60" s="14"/>
      <c r="M60" s="14"/>
    </row>
    <row r="61" spans="1:13" x14ac:dyDescent="0.25">
      <c r="A61" s="5"/>
      <c r="B61" s="4" t="s">
        <v>13</v>
      </c>
      <c r="C61" s="18"/>
      <c r="D61" s="18"/>
      <c r="E61" s="24"/>
      <c r="F61" s="23">
        <f>F9+F23+F28</f>
        <v>24189000</v>
      </c>
      <c r="G61" s="24"/>
      <c r="H61" s="24"/>
      <c r="I61" s="23">
        <f>I9+I23+I28</f>
        <v>24189000</v>
      </c>
      <c r="K61" s="14"/>
      <c r="L61" s="14"/>
      <c r="M61" s="14"/>
    </row>
    <row r="62" spans="1:13" x14ac:dyDescent="0.25">
      <c r="A62" s="31" t="s">
        <v>14</v>
      </c>
      <c r="B62" s="31"/>
      <c r="C62" s="31"/>
      <c r="D62" s="31"/>
      <c r="E62" s="31"/>
      <c r="F62" s="31"/>
      <c r="G62" s="31"/>
      <c r="H62" s="31"/>
      <c r="I62" s="31"/>
      <c r="K62" s="14"/>
      <c r="L62" s="6"/>
      <c r="M62" s="14"/>
    </row>
    <row r="63" spans="1:13" x14ac:dyDescent="0.25">
      <c r="A63" s="32" t="s">
        <v>15</v>
      </c>
      <c r="B63" s="32"/>
      <c r="C63" s="32"/>
      <c r="D63" s="32"/>
      <c r="E63" s="32"/>
      <c r="F63" s="32"/>
      <c r="G63" s="32"/>
      <c r="H63" s="32"/>
      <c r="I63" s="32"/>
      <c r="K63" s="14"/>
      <c r="L63" s="14"/>
      <c r="M63" s="14"/>
    </row>
    <row r="64" spans="1:13" x14ac:dyDescent="0.25">
      <c r="A64" s="33" t="s">
        <v>73</v>
      </c>
      <c r="B64" s="33"/>
      <c r="C64" s="33"/>
      <c r="D64" s="33"/>
      <c r="E64" s="33"/>
      <c r="F64" s="33"/>
      <c r="G64" s="33"/>
      <c r="H64" s="33"/>
      <c r="I64" s="33"/>
    </row>
    <row r="65" spans="1:9" ht="13.5" customHeight="1" x14ac:dyDescent="0.25">
      <c r="A65" s="3" t="s">
        <v>16</v>
      </c>
    </row>
    <row r="66" spans="1:9" x14ac:dyDescent="0.25">
      <c r="A66" s="32" t="s">
        <v>17</v>
      </c>
      <c r="B66" s="32"/>
      <c r="C66" s="32"/>
      <c r="D66" s="32"/>
      <c r="E66" s="32"/>
      <c r="F66" s="32"/>
      <c r="G66" s="32"/>
      <c r="H66" s="32"/>
      <c r="I66" s="32"/>
    </row>
    <row r="67" spans="1:9" x14ac:dyDescent="0.25">
      <c r="A67" s="32" t="s">
        <v>18</v>
      </c>
      <c r="B67" s="32"/>
      <c r="C67" s="32"/>
      <c r="D67" s="32"/>
      <c r="E67" s="32"/>
      <c r="F67" s="32"/>
      <c r="G67" s="32"/>
      <c r="H67" s="32"/>
      <c r="I67" s="32"/>
    </row>
    <row r="68" spans="1:9" x14ac:dyDescent="0.25">
      <c r="A68" s="30" t="s">
        <v>19</v>
      </c>
      <c r="B68" s="30"/>
      <c r="C68" s="30"/>
      <c r="D68" s="30"/>
      <c r="E68" s="30"/>
      <c r="F68" s="30"/>
      <c r="G68" s="30"/>
      <c r="H68" s="30"/>
      <c r="I68" s="30"/>
    </row>
    <row r="69" spans="1:9" x14ac:dyDescent="0.25">
      <c r="A69" s="16"/>
      <c r="B69" s="16"/>
      <c r="C69" s="16"/>
      <c r="D69" s="16"/>
      <c r="E69" s="16"/>
      <c r="F69" s="16"/>
      <c r="G69" s="16"/>
      <c r="H69" s="16"/>
      <c r="I69" s="16"/>
    </row>
    <row r="70" spans="1:9" x14ac:dyDescent="0.25">
      <c r="A70" s="16" t="s">
        <v>76</v>
      </c>
      <c r="B70" s="16"/>
      <c r="C70" s="16"/>
      <c r="D70" s="16"/>
      <c r="E70" s="16"/>
      <c r="F70" s="16"/>
      <c r="G70" s="16"/>
      <c r="H70" s="16"/>
      <c r="I70" s="16"/>
    </row>
    <row r="71" spans="1:9" x14ac:dyDescent="0.25">
      <c r="A71" s="16" t="s">
        <v>77</v>
      </c>
      <c r="B71" s="16"/>
      <c r="C71" s="16"/>
      <c r="D71" s="16"/>
      <c r="E71" s="16"/>
      <c r="F71" s="16"/>
      <c r="G71" s="16"/>
      <c r="H71" s="16"/>
      <c r="I71" s="16"/>
    </row>
    <row r="72" spans="1:9" x14ac:dyDescent="0.25">
      <c r="A72" s="16"/>
      <c r="B72" s="16"/>
      <c r="C72" s="16"/>
      <c r="D72" s="16"/>
      <c r="E72" s="16"/>
      <c r="F72" s="16"/>
      <c r="G72" s="16"/>
      <c r="H72" s="16"/>
      <c r="I72" s="16"/>
    </row>
    <row r="73" spans="1:9" x14ac:dyDescent="0.25">
      <c r="A73" s="16" t="s">
        <v>78</v>
      </c>
      <c r="B73" s="16"/>
      <c r="C73" s="16"/>
      <c r="D73" s="16"/>
      <c r="E73" s="16"/>
      <c r="F73" s="16"/>
      <c r="G73" s="16"/>
      <c r="H73" s="16"/>
      <c r="I73" s="16"/>
    </row>
    <row r="74" spans="1:9" x14ac:dyDescent="0.25">
      <c r="A74" s="16"/>
      <c r="B74" s="16"/>
      <c r="C74" s="16"/>
      <c r="D74" s="16"/>
      <c r="E74" s="16"/>
      <c r="F74" s="16"/>
      <c r="G74" s="16"/>
      <c r="H74" s="16"/>
      <c r="I74" s="16"/>
    </row>
    <row r="75" spans="1:9" x14ac:dyDescent="0.25">
      <c r="A75" s="16" t="s">
        <v>79</v>
      </c>
      <c r="B75" s="16"/>
      <c r="C75" s="16"/>
      <c r="D75" s="16"/>
      <c r="E75" s="16"/>
      <c r="F75" s="16"/>
      <c r="G75" s="16"/>
      <c r="H75" s="16"/>
      <c r="I75" s="16"/>
    </row>
    <row r="76" spans="1:9" x14ac:dyDescent="0.25">
      <c r="A76" s="11"/>
    </row>
    <row r="77" spans="1:9" x14ac:dyDescent="0.25">
      <c r="A77" s="11" t="s">
        <v>20</v>
      </c>
    </row>
    <row r="78" spans="1:9" x14ac:dyDescent="0.25">
      <c r="A78" s="11" t="s">
        <v>21</v>
      </c>
    </row>
    <row r="79" spans="1:9" x14ac:dyDescent="0.25">
      <c r="A79" s="11" t="s">
        <v>69</v>
      </c>
    </row>
    <row r="80" spans="1:9" x14ac:dyDescent="0.25">
      <c r="A80" s="2"/>
    </row>
    <row r="81" spans="1:1" x14ac:dyDescent="0.25">
      <c r="A81" s="11" t="s">
        <v>72</v>
      </c>
    </row>
    <row r="82" spans="1:1" x14ac:dyDescent="0.25">
      <c r="A82" s="11" t="s">
        <v>21</v>
      </c>
    </row>
    <row r="83" spans="1:1" x14ac:dyDescent="0.25">
      <c r="A83" s="11" t="s">
        <v>80</v>
      </c>
    </row>
    <row r="84" spans="1:1" x14ac:dyDescent="0.25">
      <c r="A84" s="11"/>
    </row>
  </sheetData>
  <mergeCells count="18">
    <mergeCell ref="G1:I1"/>
    <mergeCell ref="A7:A8"/>
    <mergeCell ref="G7:I7"/>
    <mergeCell ref="A3:I3"/>
    <mergeCell ref="A4:I4"/>
    <mergeCell ref="A5:I5"/>
    <mergeCell ref="A6:I6"/>
    <mergeCell ref="B7:B8"/>
    <mergeCell ref="C7:C8"/>
    <mergeCell ref="D7:D8"/>
    <mergeCell ref="E7:E8"/>
    <mergeCell ref="F7:F8"/>
    <mergeCell ref="A68:I68"/>
    <mergeCell ref="A62:I62"/>
    <mergeCell ref="A63:I63"/>
    <mergeCell ref="A64:I64"/>
    <mergeCell ref="A66:I66"/>
    <mergeCell ref="A67:I67"/>
  </mergeCells>
  <pageMargins left="0.7" right="0.7" top="0.75" bottom="0.75" header="0.3" footer="0.3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2021-03-25T06:46:57Z</cp:lastPrinted>
  <dcterms:created xsi:type="dcterms:W3CDTF">2021-01-27T10:48:44Z</dcterms:created>
  <dcterms:modified xsi:type="dcterms:W3CDTF">2021-03-25T06:48:11Z</dcterms:modified>
</cp:coreProperties>
</file>