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katova Dana\Desktop\Сметы и деталки на согласование\Центр социального анализа и партнерства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Лист1!$A$1:$K$85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49" i="1"/>
  <c r="I51" i="1"/>
  <c r="I52" i="1"/>
  <c r="I50" i="1"/>
  <c r="I46" i="1"/>
  <c r="I45" i="1"/>
  <c r="I47" i="1"/>
  <c r="I48" i="1"/>
  <c r="I41" i="1"/>
  <c r="I43" i="1"/>
  <c r="I44" i="1"/>
  <c r="I42" i="1"/>
  <c r="I37" i="1"/>
  <c r="I38" i="1"/>
  <c r="I33" i="1"/>
  <c r="I29" i="1"/>
  <c r="I39" i="1"/>
  <c r="I40" i="1"/>
  <c r="I35" i="1"/>
  <c r="I36" i="1"/>
  <c r="I34" i="1"/>
  <c r="I31" i="1"/>
  <c r="I32" i="1"/>
  <c r="I30" i="1"/>
  <c r="I27" i="1"/>
  <c r="F48" i="1"/>
  <c r="F47" i="1"/>
  <c r="F46" i="1"/>
  <c r="F44" i="1"/>
  <c r="F43" i="1"/>
  <c r="F42" i="1"/>
  <c r="F40" i="1"/>
  <c r="F39" i="1"/>
  <c r="F38" i="1"/>
  <c r="F36" i="1"/>
  <c r="F35" i="1"/>
  <c r="F34" i="1"/>
  <c r="F32" i="1"/>
  <c r="F31" i="1"/>
  <c r="F30" i="1"/>
  <c r="I28" i="1" l="1"/>
  <c r="F45" i="1"/>
  <c r="F33" i="1"/>
  <c r="F29" i="1"/>
  <c r="F41" i="1"/>
  <c r="F37" i="1"/>
  <c r="F59" i="1"/>
  <c r="I59" i="1" s="1"/>
  <c r="F18" i="1" l="1"/>
  <c r="I18" i="1" s="1"/>
  <c r="F20" i="1" l="1"/>
  <c r="I20" i="1" s="1"/>
  <c r="F27" i="1" l="1"/>
  <c r="F26" i="1" s="1"/>
  <c r="F24" i="1"/>
  <c r="I24" i="1" s="1"/>
  <c r="I23" i="1" s="1"/>
  <c r="F22" i="1"/>
  <c r="I22" i="1" s="1"/>
  <c r="I21" i="1" s="1"/>
  <c r="F21" i="1" l="1"/>
  <c r="F23" i="1" l="1"/>
  <c r="F12" i="1" l="1"/>
  <c r="I12" i="1" s="1"/>
  <c r="F52" i="1" l="1"/>
  <c r="F58" i="1"/>
  <c r="I58" i="1" s="1"/>
  <c r="F57" i="1"/>
  <c r="I57" i="1" s="1"/>
  <c r="F56" i="1"/>
  <c r="I56" i="1" s="1"/>
  <c r="F55" i="1"/>
  <c r="F51" i="1"/>
  <c r="F50" i="1"/>
  <c r="F19" i="1"/>
  <c r="I19" i="1" s="1"/>
  <c r="F15" i="1"/>
  <c r="I15" i="1" s="1"/>
  <c r="F16" i="1"/>
  <c r="I16" i="1" s="1"/>
  <c r="F17" i="1"/>
  <c r="I17" i="1" s="1"/>
  <c r="F14" i="1"/>
  <c r="I14" i="1" s="1"/>
  <c r="F13" i="1"/>
  <c r="I13" i="1" s="1"/>
  <c r="F49" i="1" l="1"/>
  <c r="F54" i="1"/>
  <c r="I55" i="1"/>
  <c r="I54" i="1" s="1"/>
  <c r="I53" i="1" s="1"/>
  <c r="I11" i="1"/>
  <c r="I10" i="1" s="1"/>
  <c r="F53" i="1"/>
  <c r="F11" i="1"/>
  <c r="F10" i="1" s="1"/>
  <c r="I26" i="1"/>
  <c r="F25" i="1" l="1"/>
  <c r="F60" i="1" s="1"/>
  <c r="I25" i="1" l="1"/>
  <c r="I60" i="1" s="1"/>
</calcChain>
</file>

<file path=xl/sharedStrings.xml><?xml version="1.0" encoding="utf-8"?>
<sst xmlns="http://schemas.openxmlformats.org/spreadsheetml/2006/main" count="116" uniqueCount="71">
  <si>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</si>
  <si>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</si>
  <si>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</si>
  <si>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</si>
  <si>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</si>
  <si>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</si>
  <si>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</si>
  <si>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</si>
  <si>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</si>
  <si>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</si>
  <si>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</si>
  <si>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</si>
  <si>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</si>
  <si>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</si>
  <si>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</si>
  <si>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</si>
  <si>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</si>
  <si>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</si>
  <si>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</si>
  <si>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</si>
  <si>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</si>
  <si>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 xml:space="preserve">Менеджер проектного офиса по государственному </t>
  </si>
  <si>
    <t>Приложение № 2 
к Договору о предоставлении гранта 
от «___» ________ 20__ года №____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</si>
  <si>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</si>
  <si>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</si>
  <si>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</si>
  <si>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</si>
  <si>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связи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</si>
  <si>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</si>
  <si>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</si>
  <si>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Координатор</t>
  </si>
  <si>
    <t>Бухгалтер</t>
  </si>
  <si>
    <t xml:space="preserve">Ноутбук </t>
  </si>
  <si>
    <t>SMM менеджер</t>
  </si>
  <si>
    <t>услуга</t>
  </si>
  <si>
    <t>месяц</t>
  </si>
  <si>
    <t>штук</t>
  </si>
  <si>
    <t>услуги</t>
  </si>
  <si>
    <t>Мероприятие 1. Проведение конкурса на получение грантов на проекты НПО по социальному предпринимательству.</t>
  </si>
  <si>
    <t>Мероприятие 2. Мониторинг поддержанных грантовых проектов.</t>
  </si>
  <si>
    <t xml:space="preserve">______________  Сариев А.У.    </t>
  </si>
  <si>
    <t>______________ Мукатова Д.М.</t>
  </si>
  <si>
    <r>
      <t xml:space="preserve">Грантополучатель:  </t>
    </r>
    <r>
      <rPr>
        <sz val="12"/>
        <color theme="1"/>
        <rFont val="Times New Roman"/>
        <family val="1"/>
        <charset val="204"/>
      </rPr>
      <t xml:space="preserve">ОФ "Центр социального анализа и партнерства" </t>
    </r>
  </si>
  <si>
    <r>
      <t xml:space="preserve">Тема гранта: </t>
    </r>
    <r>
      <rPr>
        <sz val="12"/>
        <color theme="1"/>
        <rFont val="Times New Roman"/>
        <family val="1"/>
        <charset val="204"/>
      </rPr>
      <t>Стимулирование и популяризация социального предпринимательства среди НПО  Казахстана</t>
    </r>
  </si>
  <si>
    <r>
      <t>Сумма гранта:</t>
    </r>
    <r>
      <rPr>
        <sz val="12"/>
        <color theme="1"/>
        <rFont val="Times New Roman"/>
        <family val="1"/>
        <charset val="204"/>
      </rPr>
      <t xml:space="preserve"> 16 330 930 тенге (шестьнадцать миллионов триста тридцать тысяч девятьсот тридцать тенге)</t>
    </r>
  </si>
  <si>
    <t>Малые гранты</t>
  </si>
  <si>
    <t>Расходы на аренду помещения (43 кв.м* 930,23 тенге)</t>
  </si>
  <si>
    <t>Почтовые услуги</t>
  </si>
  <si>
    <t>билет</t>
  </si>
  <si>
    <t>человек/дней</t>
  </si>
  <si>
    <t>Мероприятие 3. Работа привлекаемых специалистов по проекту, согласно своих должностных обязанностей</t>
  </si>
  <si>
    <t>Услуги специалиста по производству проморолика</t>
  </si>
  <si>
    <t>Канцелярские товары</t>
  </si>
  <si>
    <t xml:space="preserve">Услуги экспертов по соц.предпринимательству и проведению исследования </t>
  </si>
  <si>
    <t xml:space="preserve">Услуги блоггеров журналистов  </t>
  </si>
  <si>
    <t>Председатель Правления _________________ Диас Л.</t>
  </si>
  <si>
    <t>Заместитель Председателя Правления _________________ Абенова Б.М.</t>
  </si>
  <si>
    <t xml:space="preserve">Услуги PR специалиста </t>
  </si>
  <si>
    <t>Услуги IT специалиста для создания платформ</t>
  </si>
  <si>
    <t xml:space="preserve">Грантополучатель: ОФ "Центр социального анализа и партнерства" </t>
  </si>
  <si>
    <t>Расходные материалы, приобретение товаров, необходимых для обслуживания и содержания основных средств и другие запасы в том числе:</t>
  </si>
  <si>
    <t>Расходы на служебные командировки в Карагандинскую  область, в том числе:</t>
  </si>
  <si>
    <t>Расходы на служебные командировки в Акмолинскую  область, в том числе:</t>
  </si>
  <si>
    <t>Расходы на служебные командировки в Атыраускую  область, в том числе:</t>
  </si>
  <si>
    <t>Расходы на служебные командировки в Актюбинскую  область, в том числе:</t>
  </si>
  <si>
    <t>Суточные (1 командировка * 2 человека * 3 дня)</t>
  </si>
  <si>
    <t>Проживание  (1 командировка * 2 человека * 2,5 дня)</t>
  </si>
  <si>
    <t>Проезд  (1 командировка  * 2 человека * 2 билета )</t>
  </si>
  <si>
    <t>Расходы на служебные командировки в ЮКО, в том числе:</t>
  </si>
  <si>
    <t>Расходы на служебные командировки в Алматинскую область, в том числе:</t>
  </si>
  <si>
    <r>
      <t xml:space="preserve"> Генеральный директор _________________ Конарова А.С.</t>
    </r>
    <r>
      <rPr>
        <i/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</si>
</sst>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₸_-;\-* #,##0\ _₸_-;_-* &quot;-&quot;\ _₸_-;_-@_-"/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2" fontId="1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2" fontId="1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center" vertical="top"/>
    </xf>
    <xf numFmtId="2" fontId="1" fillId="2" borderId="0" xfId="0" applyNumberFormat="1" applyFont="1" applyFill="1" applyAlignment="1">
      <alignment horizontal="left" vertical="top"/>
    </xf>
    <xf numFmtId="0" fontId="2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41" fontId="1" fillId="2" borderId="1" xfId="1" applyNumberFormat="1" applyFont="1" applyFill="1" applyBorder="1" applyAlignment="1">
      <alignment horizontal="center" vertical="center"/>
    </xf>
    <xf numFmtId="41" fontId="2" fillId="2" borderId="1" xfId="1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2" borderId="0" xfId="1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2" fontId="1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2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2" fontId="5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center" indent="10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5" fillId="2" borderId="0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41" fontId="1" fillId="2" borderId="1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right" vertical="top"/>
    </xf>
    <xf numFmtId="41" fontId="2" fillId="2" borderId="1" xfId="1" applyNumberFormat="1" applyFont="1" applyFill="1" applyBorder="1" applyAlignment="1">
      <alignment horizontal="right" vertical="top"/>
    </xf>
    <xf numFmtId="41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1" fontId="2" fillId="2" borderId="4" xfId="1" applyNumberFormat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BreakPreview" topLeftCell="A25" zoomScale="80" zoomScaleNormal="80" zoomScaleSheetLayoutView="80" workbookViewId="0">
      <selection activeCell="A64" sqref="A64:I64"/>
    </sheetView>
  </sheetViews>
  <sheetFormatPr defaultColWidth="9.140625" defaultRowHeight="15" x14ac:dyDescent="0.25"/>
  <cols>
    <col min="1" max="1" width="5.85546875" style="24" customWidth="1"/>
    <col min="2" max="2" width="63.28515625" style="25" customWidth="1"/>
    <col min="3" max="3" width="16.85546875" style="24" customWidth="1"/>
    <col min="4" max="4" width="10.7109375" style="27" customWidth="1"/>
    <col min="5" max="5" width="13.85546875" style="27" customWidth="1"/>
    <col min="6" max="6" width="18" style="28" customWidth="1"/>
    <col min="7" max="7" width="16.5703125" style="27" customWidth="1"/>
    <col min="8" max="8" width="13" style="27" customWidth="1"/>
    <col min="9" max="9" width="18.28515625" style="28" customWidth="1"/>
    <col min="10" max="10" width="9.140625" style="1"/>
    <col min="11" max="11" width="16.42578125" style="1" customWidth="1"/>
    <col min="12" max="16384" width="9.140625" style="1"/>
  </cols>
  <sheetData>
    <row r="1" spans="1:11" ht="53.25" customHeight="1" x14ac:dyDescent="0.25">
      <c r="A1" s="54"/>
      <c r="B1" s="54"/>
      <c r="C1" s="54"/>
      <c r="D1" s="54"/>
      <c r="E1" s="54"/>
      <c r="F1" s="54"/>
      <c r="G1" s="63" t="s">
        <v>22</v>
      </c>
      <c r="H1" s="63"/>
      <c r="I1" s="63"/>
    </row>
    <row r="2" spans="1:11" ht="15.75" x14ac:dyDescent="0.25">
      <c r="A2" s="4"/>
      <c r="B2" s="5"/>
      <c r="C2" s="4"/>
      <c r="D2" s="6"/>
      <c r="E2" s="6"/>
      <c r="F2" s="7"/>
      <c r="G2" s="6"/>
      <c r="H2" s="6"/>
      <c r="I2" s="7"/>
    </row>
    <row r="3" spans="1:11" ht="15.75" x14ac:dyDescent="0.25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1" ht="15.75" x14ac:dyDescent="0.25">
      <c r="A4" s="8"/>
      <c r="B4" s="5"/>
      <c r="C4" s="4"/>
      <c r="D4" s="5"/>
      <c r="E4" s="5"/>
      <c r="F4" s="9"/>
      <c r="G4" s="5"/>
      <c r="H4" s="5"/>
      <c r="I4" s="9"/>
    </row>
    <row r="5" spans="1:11" s="35" customFormat="1" ht="15.75" x14ac:dyDescent="0.25">
      <c r="A5" s="61" t="s">
        <v>42</v>
      </c>
      <c r="B5" s="61"/>
      <c r="C5" s="61"/>
      <c r="D5" s="61"/>
      <c r="E5" s="61"/>
      <c r="F5" s="61"/>
      <c r="G5" s="61"/>
      <c r="H5" s="61"/>
      <c r="I5" s="61"/>
    </row>
    <row r="6" spans="1:11" s="35" customFormat="1" ht="15.75" x14ac:dyDescent="0.25">
      <c r="A6" s="61" t="s">
        <v>43</v>
      </c>
      <c r="B6" s="61"/>
      <c r="C6" s="61"/>
      <c r="D6" s="61"/>
      <c r="E6" s="61"/>
      <c r="F6" s="61"/>
      <c r="G6" s="61"/>
      <c r="H6" s="61"/>
      <c r="I6" s="61"/>
    </row>
    <row r="7" spans="1:11" s="35" customFormat="1" ht="15.75" x14ac:dyDescent="0.25">
      <c r="A7" s="66" t="s">
        <v>44</v>
      </c>
      <c r="B7" s="66"/>
      <c r="C7" s="66"/>
      <c r="D7" s="66"/>
      <c r="E7" s="66"/>
      <c r="F7" s="66"/>
      <c r="G7" s="66"/>
      <c r="H7" s="66"/>
      <c r="I7" s="66"/>
    </row>
    <row r="8" spans="1:11" ht="31.5" customHeight="1" x14ac:dyDescent="0.25">
      <c r="A8" s="64" t="s">
        <v>1</v>
      </c>
      <c r="B8" s="64" t="s">
        <v>2</v>
      </c>
      <c r="C8" s="64" t="s">
        <v>3</v>
      </c>
      <c r="D8" s="64" t="s">
        <v>4</v>
      </c>
      <c r="E8" s="64" t="s">
        <v>5</v>
      </c>
      <c r="F8" s="67" t="s">
        <v>6</v>
      </c>
      <c r="G8" s="64" t="s">
        <v>7</v>
      </c>
      <c r="H8" s="64"/>
      <c r="I8" s="64"/>
    </row>
    <row r="9" spans="1:11" s="35" customFormat="1" ht="63" x14ac:dyDescent="0.25">
      <c r="A9" s="64"/>
      <c r="B9" s="64"/>
      <c r="C9" s="64"/>
      <c r="D9" s="64"/>
      <c r="E9" s="64"/>
      <c r="F9" s="67"/>
      <c r="G9" s="33" t="s">
        <v>8</v>
      </c>
      <c r="H9" s="33" t="s">
        <v>9</v>
      </c>
      <c r="I9" s="34" t="s">
        <v>10</v>
      </c>
    </row>
    <row r="10" spans="1:11" s="35" customFormat="1" ht="15.75" x14ac:dyDescent="0.25">
      <c r="A10" s="10">
        <v>1</v>
      </c>
      <c r="B10" s="46" t="s">
        <v>29</v>
      </c>
      <c r="C10" s="11"/>
      <c r="D10" s="12"/>
      <c r="E10" s="40"/>
      <c r="F10" s="18">
        <f>F11+F15+F16+F17+F19+F20+F21+F18</f>
        <v>3873905.7</v>
      </c>
      <c r="G10" s="18"/>
      <c r="H10" s="18"/>
      <c r="I10" s="18">
        <f>I11+I15+I16+I17+I19+I20+I21+I18</f>
        <v>3873905.7</v>
      </c>
    </row>
    <row r="11" spans="1:11" s="35" customFormat="1" ht="15.75" x14ac:dyDescent="0.25">
      <c r="A11" s="13"/>
      <c r="B11" s="46" t="s">
        <v>23</v>
      </c>
      <c r="C11" s="11"/>
      <c r="D11" s="12"/>
      <c r="E11" s="40"/>
      <c r="F11" s="18">
        <f>F12+F13+F14</f>
        <v>2925000</v>
      </c>
      <c r="G11" s="18"/>
      <c r="H11" s="18"/>
      <c r="I11" s="18">
        <f>I12+I13+I14</f>
        <v>2925000</v>
      </c>
      <c r="K11" s="3"/>
    </row>
    <row r="12" spans="1:11" s="35" customFormat="1" ht="15.75" x14ac:dyDescent="0.25">
      <c r="A12" s="13"/>
      <c r="B12" s="47" t="s">
        <v>30</v>
      </c>
      <c r="C12" s="11" t="s">
        <v>35</v>
      </c>
      <c r="D12" s="12">
        <v>9</v>
      </c>
      <c r="E12" s="16">
        <v>150000</v>
      </c>
      <c r="F12" s="16">
        <f>D12*E12</f>
        <v>1350000</v>
      </c>
      <c r="G12" s="16"/>
      <c r="H12" s="40"/>
      <c r="I12" s="16">
        <f>F12</f>
        <v>1350000</v>
      </c>
      <c r="K12" s="2"/>
    </row>
    <row r="13" spans="1:11" s="35" customFormat="1" ht="15.75" x14ac:dyDescent="0.25">
      <c r="A13" s="13"/>
      <c r="B13" s="47" t="s">
        <v>31</v>
      </c>
      <c r="C13" s="11" t="s">
        <v>35</v>
      </c>
      <c r="D13" s="12">
        <v>9</v>
      </c>
      <c r="E13" s="16">
        <v>120000</v>
      </c>
      <c r="F13" s="16">
        <f>D13*E13</f>
        <v>1080000</v>
      </c>
      <c r="G13" s="16"/>
      <c r="H13" s="40"/>
      <c r="I13" s="16">
        <f t="shared" ref="I13:I14" si="0">F13</f>
        <v>1080000</v>
      </c>
      <c r="K13" s="2"/>
    </row>
    <row r="14" spans="1:11" s="35" customFormat="1" ht="15.75" x14ac:dyDescent="0.25">
      <c r="A14" s="13"/>
      <c r="B14" s="47" t="s">
        <v>33</v>
      </c>
      <c r="C14" s="11" t="s">
        <v>35</v>
      </c>
      <c r="D14" s="12">
        <v>9</v>
      </c>
      <c r="E14" s="16">
        <v>55000</v>
      </c>
      <c r="F14" s="16">
        <f>D14*E14</f>
        <v>495000</v>
      </c>
      <c r="G14" s="16"/>
      <c r="H14" s="40"/>
      <c r="I14" s="16">
        <f t="shared" si="0"/>
        <v>495000</v>
      </c>
      <c r="K14" s="2"/>
    </row>
    <row r="15" spans="1:11" s="35" customFormat="1" ht="15.75" x14ac:dyDescent="0.25">
      <c r="A15" s="13"/>
      <c r="B15" s="46" t="s">
        <v>24</v>
      </c>
      <c r="C15" s="14" t="s">
        <v>35</v>
      </c>
      <c r="D15" s="15">
        <v>9</v>
      </c>
      <c r="E15" s="17">
        <v>27800</v>
      </c>
      <c r="F15" s="17">
        <f t="shared" ref="F15:F20" si="1">D15*E15</f>
        <v>250200</v>
      </c>
      <c r="G15" s="17"/>
      <c r="H15" s="18"/>
      <c r="I15" s="17">
        <f>F15</f>
        <v>250200</v>
      </c>
      <c r="K15" s="2"/>
    </row>
    <row r="16" spans="1:11" s="35" customFormat="1" ht="15.75" x14ac:dyDescent="0.25">
      <c r="A16" s="13"/>
      <c r="B16" s="46" t="s">
        <v>25</v>
      </c>
      <c r="C16" s="14" t="s">
        <v>35</v>
      </c>
      <c r="D16" s="15">
        <v>9</v>
      </c>
      <c r="E16" s="17">
        <v>6500</v>
      </c>
      <c r="F16" s="17">
        <f t="shared" si="1"/>
        <v>58500</v>
      </c>
      <c r="G16" s="17"/>
      <c r="H16" s="18"/>
      <c r="I16" s="17">
        <f t="shared" ref="I16:I19" si="2">F16</f>
        <v>58500</v>
      </c>
      <c r="K16" s="2"/>
    </row>
    <row r="17" spans="1:11" s="35" customFormat="1" ht="15.75" x14ac:dyDescent="0.25">
      <c r="A17" s="13"/>
      <c r="B17" s="46" t="s">
        <v>26</v>
      </c>
      <c r="C17" s="14" t="s">
        <v>35</v>
      </c>
      <c r="D17" s="15">
        <v>9</v>
      </c>
      <c r="E17" s="17">
        <v>10000</v>
      </c>
      <c r="F17" s="17">
        <f t="shared" si="1"/>
        <v>90000</v>
      </c>
      <c r="G17" s="17"/>
      <c r="H17" s="18"/>
      <c r="I17" s="17">
        <f t="shared" si="2"/>
        <v>90000</v>
      </c>
      <c r="K17" s="2"/>
    </row>
    <row r="18" spans="1:11" s="39" customFormat="1" ht="15.75" x14ac:dyDescent="0.2">
      <c r="A18" s="10"/>
      <c r="B18" s="46" t="s">
        <v>47</v>
      </c>
      <c r="C18" s="14" t="s">
        <v>37</v>
      </c>
      <c r="D18" s="50">
        <v>3</v>
      </c>
      <c r="E18" s="17">
        <v>5000</v>
      </c>
      <c r="F18" s="51">
        <f>D18*E18</f>
        <v>15000</v>
      </c>
      <c r="G18" s="17"/>
      <c r="H18" s="18"/>
      <c r="I18" s="52">
        <f>F18</f>
        <v>15000</v>
      </c>
    </row>
    <row r="19" spans="1:11" s="35" customFormat="1" ht="15.75" x14ac:dyDescent="0.25">
      <c r="A19" s="13"/>
      <c r="B19" s="46" t="s">
        <v>27</v>
      </c>
      <c r="C19" s="14" t="s">
        <v>35</v>
      </c>
      <c r="D19" s="15">
        <v>9</v>
      </c>
      <c r="E19" s="17">
        <v>10000</v>
      </c>
      <c r="F19" s="17">
        <f t="shared" si="1"/>
        <v>90000</v>
      </c>
      <c r="G19" s="17"/>
      <c r="H19" s="18"/>
      <c r="I19" s="17">
        <f t="shared" si="2"/>
        <v>90000</v>
      </c>
      <c r="K19" s="36"/>
    </row>
    <row r="20" spans="1:11" s="35" customFormat="1" ht="15.75" x14ac:dyDescent="0.25">
      <c r="A20" s="13"/>
      <c r="B20" s="46" t="s">
        <v>46</v>
      </c>
      <c r="C20" s="14" t="s">
        <v>35</v>
      </c>
      <c r="D20" s="15">
        <v>9</v>
      </c>
      <c r="E20" s="17">
        <v>40000</v>
      </c>
      <c r="F20" s="17">
        <f t="shared" si="1"/>
        <v>360000</v>
      </c>
      <c r="G20" s="17"/>
      <c r="H20" s="18"/>
      <c r="I20" s="17">
        <f>F20</f>
        <v>360000</v>
      </c>
    </row>
    <row r="21" spans="1:11" s="39" customFormat="1" ht="47.25" x14ac:dyDescent="0.2">
      <c r="A21" s="10"/>
      <c r="B21" s="38" t="s">
        <v>60</v>
      </c>
      <c r="C21" s="14"/>
      <c r="D21" s="15"/>
      <c r="E21" s="17"/>
      <c r="F21" s="17">
        <f>F22</f>
        <v>85205.7</v>
      </c>
      <c r="G21" s="17"/>
      <c r="H21" s="18"/>
      <c r="I21" s="17">
        <f>I22</f>
        <v>85205.7</v>
      </c>
    </row>
    <row r="22" spans="1:11" s="35" customFormat="1" ht="15.75" x14ac:dyDescent="0.25">
      <c r="A22" s="13"/>
      <c r="B22" s="49" t="s">
        <v>52</v>
      </c>
      <c r="C22" s="11" t="s">
        <v>35</v>
      </c>
      <c r="D22" s="37">
        <v>9</v>
      </c>
      <c r="E22" s="16">
        <v>9467.2999999999993</v>
      </c>
      <c r="F22" s="16">
        <f>D22*E22</f>
        <v>85205.7</v>
      </c>
      <c r="G22" s="16"/>
      <c r="H22" s="40"/>
      <c r="I22" s="16">
        <f>F22</f>
        <v>85205.7</v>
      </c>
    </row>
    <row r="23" spans="1:11" s="35" customFormat="1" ht="15.75" x14ac:dyDescent="0.25">
      <c r="A23" s="10">
        <v>2</v>
      </c>
      <c r="B23" s="46" t="s">
        <v>11</v>
      </c>
      <c r="C23" s="11"/>
      <c r="D23" s="12"/>
      <c r="E23" s="40"/>
      <c r="F23" s="17">
        <f>F24</f>
        <v>230000</v>
      </c>
      <c r="G23" s="17"/>
      <c r="H23" s="18"/>
      <c r="I23" s="17">
        <f>I24</f>
        <v>230000</v>
      </c>
    </row>
    <row r="24" spans="1:11" s="35" customFormat="1" ht="15.75" x14ac:dyDescent="0.25">
      <c r="A24" s="10"/>
      <c r="B24" s="47" t="s">
        <v>32</v>
      </c>
      <c r="C24" s="11" t="s">
        <v>36</v>
      </c>
      <c r="D24" s="12">
        <v>2</v>
      </c>
      <c r="E24" s="16">
        <v>115000</v>
      </c>
      <c r="F24" s="16">
        <f>D24*E24</f>
        <v>230000</v>
      </c>
      <c r="G24" s="16"/>
      <c r="H24" s="40"/>
      <c r="I24" s="16">
        <f>F24</f>
        <v>230000</v>
      </c>
    </row>
    <row r="25" spans="1:11" s="35" customFormat="1" ht="15.75" x14ac:dyDescent="0.25">
      <c r="A25" s="10">
        <v>3</v>
      </c>
      <c r="B25" s="46" t="s">
        <v>12</v>
      </c>
      <c r="C25" s="11"/>
      <c r="D25" s="12"/>
      <c r="E25" s="16"/>
      <c r="F25" s="17">
        <f>F26+F28+F53</f>
        <v>12227024</v>
      </c>
      <c r="G25" s="17"/>
      <c r="H25" s="18"/>
      <c r="I25" s="17">
        <f t="shared" ref="I25:I26" si="3">F25-G25</f>
        <v>12227024</v>
      </c>
    </row>
    <row r="26" spans="1:11" s="39" customFormat="1" ht="49.5" customHeight="1" x14ac:dyDescent="0.2">
      <c r="A26" s="10"/>
      <c r="B26" s="48" t="s">
        <v>38</v>
      </c>
      <c r="C26" s="14"/>
      <c r="D26" s="15"/>
      <c r="E26" s="17"/>
      <c r="F26" s="17">
        <f>F27</f>
        <v>10000000</v>
      </c>
      <c r="G26" s="17"/>
      <c r="H26" s="18"/>
      <c r="I26" s="17">
        <f t="shared" si="3"/>
        <v>10000000</v>
      </c>
    </row>
    <row r="27" spans="1:11" s="35" customFormat="1" ht="15.75" x14ac:dyDescent="0.25">
      <c r="A27" s="13"/>
      <c r="B27" s="47" t="s">
        <v>45</v>
      </c>
      <c r="C27" s="11" t="s">
        <v>36</v>
      </c>
      <c r="D27" s="12">
        <v>20</v>
      </c>
      <c r="E27" s="16">
        <v>500000</v>
      </c>
      <c r="F27" s="16">
        <f>D27*E27</f>
        <v>10000000</v>
      </c>
      <c r="G27" s="16"/>
      <c r="H27" s="40"/>
      <c r="I27" s="16">
        <f>F27</f>
        <v>10000000</v>
      </c>
    </row>
    <row r="28" spans="1:11" s="39" customFormat="1" ht="31.5" x14ac:dyDescent="0.2">
      <c r="A28" s="10"/>
      <c r="B28" s="48" t="s">
        <v>39</v>
      </c>
      <c r="C28" s="14"/>
      <c r="D28" s="15"/>
      <c r="E28" s="17"/>
      <c r="F28" s="17">
        <f>F29+F33+F37+F41+F45+F49</f>
        <v>786024</v>
      </c>
      <c r="G28" s="17"/>
      <c r="H28" s="18"/>
      <c r="I28" s="17">
        <f>I29+I33+I37+I41+I45+I49</f>
        <v>786024</v>
      </c>
    </row>
    <row r="29" spans="1:11" s="39" customFormat="1" ht="31.5" x14ac:dyDescent="0.2">
      <c r="A29" s="10"/>
      <c r="B29" s="46" t="s">
        <v>61</v>
      </c>
      <c r="C29" s="56"/>
      <c r="D29" s="12"/>
      <c r="E29" s="16"/>
      <c r="F29" s="17">
        <f>F30+F31+F32</f>
        <v>131004</v>
      </c>
      <c r="G29" s="17"/>
      <c r="H29" s="18"/>
      <c r="I29" s="17">
        <f>SUM(I30:I32)</f>
        <v>131004</v>
      </c>
    </row>
    <row r="30" spans="1:11" s="39" customFormat="1" ht="15.75" x14ac:dyDescent="0.2">
      <c r="A30" s="10"/>
      <c r="B30" s="57" t="s">
        <v>65</v>
      </c>
      <c r="C30" s="58" t="s">
        <v>49</v>
      </c>
      <c r="D30" s="12">
        <v>6</v>
      </c>
      <c r="E30" s="16">
        <v>5834</v>
      </c>
      <c r="F30" s="16">
        <f>D30*E30</f>
        <v>35004</v>
      </c>
      <c r="G30" s="16"/>
      <c r="H30" s="40"/>
      <c r="I30" s="16">
        <f>F30</f>
        <v>35004</v>
      </c>
    </row>
    <row r="31" spans="1:11" s="39" customFormat="1" ht="15.75" x14ac:dyDescent="0.2">
      <c r="A31" s="10"/>
      <c r="B31" s="57" t="s">
        <v>66</v>
      </c>
      <c r="C31" s="58" t="s">
        <v>49</v>
      </c>
      <c r="D31" s="12">
        <v>5</v>
      </c>
      <c r="E31" s="16">
        <v>12000</v>
      </c>
      <c r="F31" s="16">
        <f>D31*E31</f>
        <v>60000</v>
      </c>
      <c r="G31" s="16"/>
      <c r="H31" s="40"/>
      <c r="I31" s="16">
        <f>F31</f>
        <v>60000</v>
      </c>
    </row>
    <row r="32" spans="1:11" s="39" customFormat="1" ht="15.75" x14ac:dyDescent="0.2">
      <c r="A32" s="10"/>
      <c r="B32" s="57" t="s">
        <v>67</v>
      </c>
      <c r="C32" s="11" t="s">
        <v>48</v>
      </c>
      <c r="D32" s="12">
        <v>4</v>
      </c>
      <c r="E32" s="16">
        <v>9000</v>
      </c>
      <c r="F32" s="16">
        <f>D32*E32</f>
        <v>36000</v>
      </c>
      <c r="G32" s="16"/>
      <c r="H32" s="40"/>
      <c r="I32" s="16">
        <f t="shared" ref="I32" si="4">F32</f>
        <v>36000</v>
      </c>
    </row>
    <row r="33" spans="1:9" s="39" customFormat="1" ht="31.5" x14ac:dyDescent="0.2">
      <c r="A33" s="10"/>
      <c r="B33" s="46" t="s">
        <v>62</v>
      </c>
      <c r="C33" s="56"/>
      <c r="D33" s="12"/>
      <c r="E33" s="16"/>
      <c r="F33" s="17">
        <f>F34+F35+F36</f>
        <v>131004</v>
      </c>
      <c r="G33" s="17"/>
      <c r="H33" s="18"/>
      <c r="I33" s="17">
        <f>SUM(I34:I36)</f>
        <v>131004</v>
      </c>
    </row>
    <row r="34" spans="1:9" s="39" customFormat="1" ht="15.75" x14ac:dyDescent="0.2">
      <c r="A34" s="10"/>
      <c r="B34" s="57" t="s">
        <v>65</v>
      </c>
      <c r="C34" s="58" t="s">
        <v>49</v>
      </c>
      <c r="D34" s="12">
        <v>6</v>
      </c>
      <c r="E34" s="16">
        <v>5834</v>
      </c>
      <c r="F34" s="16">
        <f>D34*E34</f>
        <v>35004</v>
      </c>
      <c r="G34" s="16"/>
      <c r="H34" s="40"/>
      <c r="I34" s="16">
        <f>F34</f>
        <v>35004</v>
      </c>
    </row>
    <row r="35" spans="1:9" s="39" customFormat="1" ht="15.75" x14ac:dyDescent="0.2">
      <c r="A35" s="10"/>
      <c r="B35" s="57" t="s">
        <v>66</v>
      </c>
      <c r="C35" s="58" t="s">
        <v>49</v>
      </c>
      <c r="D35" s="12">
        <v>5</v>
      </c>
      <c r="E35" s="16">
        <v>12000</v>
      </c>
      <c r="F35" s="16">
        <f>D35*E35</f>
        <v>60000</v>
      </c>
      <c r="G35" s="16"/>
      <c r="H35" s="40"/>
      <c r="I35" s="16">
        <f t="shared" ref="I35:I36" si="5">F35</f>
        <v>60000</v>
      </c>
    </row>
    <row r="36" spans="1:9" s="39" customFormat="1" ht="15.75" x14ac:dyDescent="0.2">
      <c r="A36" s="10"/>
      <c r="B36" s="57" t="s">
        <v>67</v>
      </c>
      <c r="C36" s="11" t="s">
        <v>48</v>
      </c>
      <c r="D36" s="12">
        <v>4</v>
      </c>
      <c r="E36" s="16">
        <v>9000</v>
      </c>
      <c r="F36" s="16">
        <f>D36*E36</f>
        <v>36000</v>
      </c>
      <c r="G36" s="16"/>
      <c r="H36" s="40"/>
      <c r="I36" s="16">
        <f t="shared" si="5"/>
        <v>36000</v>
      </c>
    </row>
    <row r="37" spans="1:9" s="39" customFormat="1" ht="31.5" x14ac:dyDescent="0.2">
      <c r="A37" s="10"/>
      <c r="B37" s="46" t="s">
        <v>63</v>
      </c>
      <c r="C37" s="56"/>
      <c r="D37" s="12"/>
      <c r="E37" s="16"/>
      <c r="F37" s="17">
        <f>F38+F39+F40</f>
        <v>131004</v>
      </c>
      <c r="G37" s="17"/>
      <c r="H37" s="18"/>
      <c r="I37" s="17">
        <f>SUM(I38:I40)</f>
        <v>131004</v>
      </c>
    </row>
    <row r="38" spans="1:9" s="39" customFormat="1" ht="15.75" x14ac:dyDescent="0.2">
      <c r="A38" s="10"/>
      <c r="B38" s="57" t="s">
        <v>65</v>
      </c>
      <c r="C38" s="58" t="s">
        <v>49</v>
      </c>
      <c r="D38" s="12">
        <v>6</v>
      </c>
      <c r="E38" s="16">
        <v>5834</v>
      </c>
      <c r="F38" s="16">
        <f>D38*E38</f>
        <v>35004</v>
      </c>
      <c r="G38" s="16"/>
      <c r="H38" s="40"/>
      <c r="I38" s="16">
        <f>F38</f>
        <v>35004</v>
      </c>
    </row>
    <row r="39" spans="1:9" s="39" customFormat="1" ht="15.75" x14ac:dyDescent="0.2">
      <c r="A39" s="10"/>
      <c r="B39" s="57" t="s">
        <v>66</v>
      </c>
      <c r="C39" s="58" t="s">
        <v>49</v>
      </c>
      <c r="D39" s="12">
        <v>5</v>
      </c>
      <c r="E39" s="16">
        <v>12000</v>
      </c>
      <c r="F39" s="16">
        <f>D39*E39</f>
        <v>60000</v>
      </c>
      <c r="G39" s="16"/>
      <c r="H39" s="40"/>
      <c r="I39" s="16">
        <f t="shared" ref="I39:I40" si="6">F39</f>
        <v>60000</v>
      </c>
    </row>
    <row r="40" spans="1:9" s="39" customFormat="1" ht="15.75" x14ac:dyDescent="0.2">
      <c r="A40" s="10"/>
      <c r="B40" s="57" t="s">
        <v>67</v>
      </c>
      <c r="C40" s="11" t="s">
        <v>48</v>
      </c>
      <c r="D40" s="12">
        <v>4</v>
      </c>
      <c r="E40" s="16">
        <v>9000</v>
      </c>
      <c r="F40" s="16">
        <f>D40*E40</f>
        <v>36000</v>
      </c>
      <c r="G40" s="16"/>
      <c r="H40" s="40"/>
      <c r="I40" s="16">
        <f t="shared" si="6"/>
        <v>36000</v>
      </c>
    </row>
    <row r="41" spans="1:9" s="39" customFormat="1" ht="31.5" x14ac:dyDescent="0.2">
      <c r="A41" s="10"/>
      <c r="B41" s="46" t="s">
        <v>64</v>
      </c>
      <c r="C41" s="56"/>
      <c r="D41" s="12"/>
      <c r="E41" s="16"/>
      <c r="F41" s="17">
        <f>F42+F43+F44</f>
        <v>131004</v>
      </c>
      <c r="G41" s="17"/>
      <c r="H41" s="18"/>
      <c r="I41" s="17">
        <f>SUM(I42:I44)</f>
        <v>131004</v>
      </c>
    </row>
    <row r="42" spans="1:9" s="39" customFormat="1" ht="15.75" x14ac:dyDescent="0.2">
      <c r="A42" s="10"/>
      <c r="B42" s="57" t="s">
        <v>65</v>
      </c>
      <c r="C42" s="58" t="s">
        <v>49</v>
      </c>
      <c r="D42" s="12">
        <v>6</v>
      </c>
      <c r="E42" s="16">
        <v>5834</v>
      </c>
      <c r="F42" s="16">
        <f>D42*E42</f>
        <v>35004</v>
      </c>
      <c r="G42" s="16"/>
      <c r="H42" s="40"/>
      <c r="I42" s="16">
        <f>F42</f>
        <v>35004</v>
      </c>
    </row>
    <row r="43" spans="1:9" s="39" customFormat="1" ht="15.75" x14ac:dyDescent="0.2">
      <c r="A43" s="10"/>
      <c r="B43" s="57" t="s">
        <v>66</v>
      </c>
      <c r="C43" s="58" t="s">
        <v>49</v>
      </c>
      <c r="D43" s="12">
        <v>5</v>
      </c>
      <c r="E43" s="16">
        <v>12000</v>
      </c>
      <c r="F43" s="16">
        <f>D43*E43</f>
        <v>60000</v>
      </c>
      <c r="G43" s="16"/>
      <c r="H43" s="40"/>
      <c r="I43" s="16">
        <f t="shared" ref="I43:I44" si="7">F43</f>
        <v>60000</v>
      </c>
    </row>
    <row r="44" spans="1:9" s="39" customFormat="1" ht="15.75" x14ac:dyDescent="0.2">
      <c r="A44" s="10"/>
      <c r="B44" s="57" t="s">
        <v>67</v>
      </c>
      <c r="C44" s="11" t="s">
        <v>48</v>
      </c>
      <c r="D44" s="12">
        <v>4</v>
      </c>
      <c r="E44" s="16">
        <v>9000</v>
      </c>
      <c r="F44" s="16">
        <f>D44*E44</f>
        <v>36000</v>
      </c>
      <c r="G44" s="16"/>
      <c r="H44" s="40"/>
      <c r="I44" s="16">
        <f t="shared" si="7"/>
        <v>36000</v>
      </c>
    </row>
    <row r="45" spans="1:9" s="39" customFormat="1" ht="17.25" customHeight="1" x14ac:dyDescent="0.2">
      <c r="A45" s="10"/>
      <c r="B45" s="46" t="s">
        <v>68</v>
      </c>
      <c r="C45" s="56"/>
      <c r="D45" s="12"/>
      <c r="E45" s="16"/>
      <c r="F45" s="17">
        <f>F46+F47+F48</f>
        <v>131004</v>
      </c>
      <c r="G45" s="17"/>
      <c r="H45" s="18"/>
      <c r="I45" s="17">
        <f>SUM(I46:I48)</f>
        <v>131004</v>
      </c>
    </row>
    <row r="46" spans="1:9" s="39" customFormat="1" ht="15.75" x14ac:dyDescent="0.2">
      <c r="A46" s="10"/>
      <c r="B46" s="57" t="s">
        <v>65</v>
      </c>
      <c r="C46" s="58" t="s">
        <v>49</v>
      </c>
      <c r="D46" s="12">
        <v>6</v>
      </c>
      <c r="E46" s="16">
        <v>5834</v>
      </c>
      <c r="F46" s="16">
        <f>D46*E46</f>
        <v>35004</v>
      </c>
      <c r="G46" s="16"/>
      <c r="H46" s="40"/>
      <c r="I46" s="16">
        <f>F46</f>
        <v>35004</v>
      </c>
    </row>
    <row r="47" spans="1:9" s="39" customFormat="1" ht="15.75" x14ac:dyDescent="0.2">
      <c r="A47" s="10"/>
      <c r="B47" s="57" t="s">
        <v>66</v>
      </c>
      <c r="C47" s="58" t="s">
        <v>49</v>
      </c>
      <c r="D47" s="12">
        <v>5</v>
      </c>
      <c r="E47" s="16">
        <v>12000</v>
      </c>
      <c r="F47" s="16">
        <f>D47*E47</f>
        <v>60000</v>
      </c>
      <c r="G47" s="16"/>
      <c r="H47" s="40"/>
      <c r="I47" s="16">
        <f t="shared" ref="I47:I48" si="8">F47</f>
        <v>60000</v>
      </c>
    </row>
    <row r="48" spans="1:9" s="39" customFormat="1" ht="15.75" x14ac:dyDescent="0.2">
      <c r="A48" s="10"/>
      <c r="B48" s="57" t="s">
        <v>67</v>
      </c>
      <c r="C48" s="11" t="s">
        <v>48</v>
      </c>
      <c r="D48" s="12">
        <v>4</v>
      </c>
      <c r="E48" s="16">
        <v>9000</v>
      </c>
      <c r="F48" s="16">
        <f>D48*E48</f>
        <v>36000</v>
      </c>
      <c r="G48" s="16"/>
      <c r="H48" s="40"/>
      <c r="I48" s="16">
        <f t="shared" si="8"/>
        <v>36000</v>
      </c>
    </row>
    <row r="49" spans="1:11" s="35" customFormat="1" ht="37.5" customHeight="1" x14ac:dyDescent="0.25">
      <c r="A49" s="13"/>
      <c r="B49" s="46" t="s">
        <v>69</v>
      </c>
      <c r="C49" s="56"/>
      <c r="D49" s="12"/>
      <c r="E49" s="16"/>
      <c r="F49" s="17">
        <f>F50+F51+F52</f>
        <v>131004</v>
      </c>
      <c r="G49" s="17"/>
      <c r="H49" s="18"/>
      <c r="I49" s="17">
        <f>SUM(I50:I52)</f>
        <v>131004</v>
      </c>
    </row>
    <row r="50" spans="1:11" s="35" customFormat="1" ht="15.75" x14ac:dyDescent="0.25">
      <c r="A50" s="13"/>
      <c r="B50" s="57" t="s">
        <v>65</v>
      </c>
      <c r="C50" s="58" t="s">
        <v>49</v>
      </c>
      <c r="D50" s="12">
        <v>6</v>
      </c>
      <c r="E50" s="16">
        <v>5834</v>
      </c>
      <c r="F50" s="16">
        <f>D50*E50</f>
        <v>35004</v>
      </c>
      <c r="G50" s="16"/>
      <c r="H50" s="40"/>
      <c r="I50" s="16">
        <f>F50</f>
        <v>35004</v>
      </c>
    </row>
    <row r="51" spans="1:11" s="35" customFormat="1" ht="15.75" x14ac:dyDescent="0.25">
      <c r="A51" s="13"/>
      <c r="B51" s="57" t="s">
        <v>66</v>
      </c>
      <c r="C51" s="58" t="s">
        <v>49</v>
      </c>
      <c r="D51" s="12">
        <v>5</v>
      </c>
      <c r="E51" s="16">
        <v>12000</v>
      </c>
      <c r="F51" s="16">
        <f>D51*E51</f>
        <v>60000</v>
      </c>
      <c r="G51" s="16"/>
      <c r="H51" s="40"/>
      <c r="I51" s="16">
        <f t="shared" ref="I51:I52" si="9">F51</f>
        <v>60000</v>
      </c>
    </row>
    <row r="52" spans="1:11" s="35" customFormat="1" ht="15.75" x14ac:dyDescent="0.25">
      <c r="A52" s="13"/>
      <c r="B52" s="57" t="s">
        <v>67</v>
      </c>
      <c r="C52" s="11" t="s">
        <v>48</v>
      </c>
      <c r="D52" s="12">
        <v>4</v>
      </c>
      <c r="E52" s="16">
        <v>9000</v>
      </c>
      <c r="F52" s="16">
        <f>D52*E52</f>
        <v>36000</v>
      </c>
      <c r="G52" s="16"/>
      <c r="H52" s="40"/>
      <c r="I52" s="16">
        <f t="shared" si="9"/>
        <v>36000</v>
      </c>
    </row>
    <row r="53" spans="1:11" s="39" customFormat="1" ht="31.5" x14ac:dyDescent="0.2">
      <c r="A53" s="10"/>
      <c r="B53" s="48" t="s">
        <v>50</v>
      </c>
      <c r="C53" s="14"/>
      <c r="D53" s="15"/>
      <c r="E53" s="17"/>
      <c r="F53" s="17">
        <f>F54</f>
        <v>1441000</v>
      </c>
      <c r="G53" s="17"/>
      <c r="H53" s="18"/>
      <c r="I53" s="17">
        <f>I54</f>
        <v>1441000</v>
      </c>
    </row>
    <row r="54" spans="1:11" s="35" customFormat="1" ht="31.5" x14ac:dyDescent="0.25">
      <c r="A54" s="13"/>
      <c r="B54" s="46" t="s">
        <v>28</v>
      </c>
      <c r="C54" s="11"/>
      <c r="D54" s="12"/>
      <c r="E54" s="16"/>
      <c r="F54" s="17">
        <f>F55+F56+F57+F58+F59</f>
        <v>1441000</v>
      </c>
      <c r="G54" s="17"/>
      <c r="H54" s="18"/>
      <c r="I54" s="17">
        <f>I55+I56+I57+I58+I59</f>
        <v>1441000</v>
      </c>
    </row>
    <row r="55" spans="1:11" s="35" customFormat="1" ht="32.25" customHeight="1" x14ac:dyDescent="0.25">
      <c r="A55" s="13"/>
      <c r="B55" s="47" t="s">
        <v>53</v>
      </c>
      <c r="C55" s="55" t="s">
        <v>34</v>
      </c>
      <c r="D55" s="37">
        <v>4</v>
      </c>
      <c r="E55" s="16">
        <v>225000</v>
      </c>
      <c r="F55" s="16">
        <f>D55*E55</f>
        <v>900000</v>
      </c>
      <c r="G55" s="16"/>
      <c r="H55" s="40"/>
      <c r="I55" s="16">
        <f>F55</f>
        <v>900000</v>
      </c>
    </row>
    <row r="56" spans="1:11" s="35" customFormat="1" ht="15.75" x14ac:dyDescent="0.25">
      <c r="A56" s="13"/>
      <c r="B56" s="47" t="s">
        <v>54</v>
      </c>
      <c r="C56" s="11" t="s">
        <v>34</v>
      </c>
      <c r="D56" s="37">
        <v>3</v>
      </c>
      <c r="E56" s="16">
        <v>40000</v>
      </c>
      <c r="F56" s="16">
        <f>D56*E56</f>
        <v>120000</v>
      </c>
      <c r="G56" s="16"/>
      <c r="H56" s="40"/>
      <c r="I56" s="16">
        <f t="shared" ref="I56:I59" si="10">F56</f>
        <v>120000</v>
      </c>
      <c r="K56" s="3"/>
    </row>
    <row r="57" spans="1:11" s="35" customFormat="1" ht="15.75" x14ac:dyDescent="0.25">
      <c r="A57" s="13"/>
      <c r="B57" s="49" t="s">
        <v>57</v>
      </c>
      <c r="C57" s="11" t="s">
        <v>34</v>
      </c>
      <c r="D57" s="37">
        <v>1</v>
      </c>
      <c r="E57" s="16">
        <v>350000</v>
      </c>
      <c r="F57" s="16">
        <f>D57*E57</f>
        <v>350000</v>
      </c>
      <c r="G57" s="16"/>
      <c r="H57" s="40"/>
      <c r="I57" s="16">
        <f t="shared" si="10"/>
        <v>350000</v>
      </c>
      <c r="K57" s="2"/>
    </row>
    <row r="58" spans="1:11" s="35" customFormat="1" ht="15.75" x14ac:dyDescent="0.25">
      <c r="A58" s="13"/>
      <c r="B58" s="49" t="s">
        <v>51</v>
      </c>
      <c r="C58" s="11" t="s">
        <v>34</v>
      </c>
      <c r="D58" s="37">
        <v>1</v>
      </c>
      <c r="E58" s="16">
        <v>50000</v>
      </c>
      <c r="F58" s="16">
        <f>D58*E58</f>
        <v>50000</v>
      </c>
      <c r="G58" s="40"/>
      <c r="H58" s="40"/>
      <c r="I58" s="16">
        <f t="shared" si="10"/>
        <v>50000</v>
      </c>
      <c r="K58" s="2"/>
    </row>
    <row r="59" spans="1:11" s="35" customFormat="1" ht="15.75" x14ac:dyDescent="0.25">
      <c r="A59" s="13"/>
      <c r="B59" s="49" t="s">
        <v>58</v>
      </c>
      <c r="C59" s="11" t="s">
        <v>34</v>
      </c>
      <c r="D59" s="37">
        <v>1</v>
      </c>
      <c r="E59" s="16">
        <v>21000</v>
      </c>
      <c r="F59" s="16">
        <f>D59*E59</f>
        <v>21000</v>
      </c>
      <c r="G59" s="40"/>
      <c r="H59" s="40"/>
      <c r="I59" s="16">
        <f t="shared" si="10"/>
        <v>21000</v>
      </c>
      <c r="K59" s="2"/>
    </row>
    <row r="60" spans="1:11" s="35" customFormat="1" ht="15.75" x14ac:dyDescent="0.25">
      <c r="A60" s="13"/>
      <c r="B60" s="46" t="s">
        <v>13</v>
      </c>
      <c r="C60" s="11"/>
      <c r="D60" s="19"/>
      <c r="E60" s="41"/>
      <c r="F60" s="42">
        <f>F10+F23+F25</f>
        <v>16330929.699999999</v>
      </c>
      <c r="G60" s="42"/>
      <c r="H60" s="43"/>
      <c r="I60" s="42">
        <f>I25+I23+I10</f>
        <v>16330929.699999999</v>
      </c>
    </row>
    <row r="61" spans="1:11" ht="15.75" x14ac:dyDescent="0.25">
      <c r="A61" s="60" t="s">
        <v>14</v>
      </c>
      <c r="B61" s="60"/>
      <c r="C61" s="60"/>
      <c r="D61" s="60"/>
      <c r="E61" s="60"/>
      <c r="F61" s="60"/>
      <c r="G61" s="60"/>
      <c r="H61" s="60"/>
      <c r="I61" s="60"/>
    </row>
    <row r="62" spans="1:11" ht="15.75" x14ac:dyDescent="0.25">
      <c r="A62" s="61" t="s">
        <v>59</v>
      </c>
      <c r="B62" s="61"/>
      <c r="C62" s="61"/>
      <c r="D62" s="61"/>
      <c r="E62" s="61"/>
      <c r="F62" s="61"/>
      <c r="G62" s="61"/>
      <c r="H62" s="61"/>
      <c r="I62" s="61"/>
    </row>
    <row r="63" spans="1:11" ht="15.75" x14ac:dyDescent="0.25">
      <c r="A63" s="8"/>
      <c r="B63" s="5"/>
      <c r="C63" s="4"/>
      <c r="D63" s="5"/>
      <c r="E63" s="5"/>
      <c r="F63" s="9"/>
      <c r="G63" s="20"/>
      <c r="H63" s="5"/>
      <c r="I63" s="21"/>
    </row>
    <row r="64" spans="1:11" ht="15.75" customHeight="1" x14ac:dyDescent="0.25">
      <c r="A64" s="62" t="s">
        <v>70</v>
      </c>
      <c r="B64" s="62"/>
      <c r="C64" s="62"/>
      <c r="D64" s="62"/>
      <c r="E64" s="62"/>
      <c r="F64" s="62"/>
      <c r="G64" s="62"/>
      <c r="H64" s="62"/>
      <c r="I64" s="62"/>
    </row>
    <row r="65" spans="1:9" ht="47.25" customHeight="1" x14ac:dyDescent="0.25">
      <c r="A65" s="45" t="s">
        <v>15</v>
      </c>
      <c r="B65" s="22"/>
      <c r="C65" s="22"/>
      <c r="D65" s="22"/>
      <c r="E65" s="22"/>
      <c r="F65" s="23"/>
      <c r="G65" s="22"/>
      <c r="H65" s="22"/>
      <c r="I65" s="23"/>
    </row>
    <row r="66" spans="1:9" ht="15.75" x14ac:dyDescent="0.25">
      <c r="A66" s="59" t="s">
        <v>16</v>
      </c>
      <c r="B66" s="59"/>
      <c r="C66" s="59"/>
      <c r="D66" s="59"/>
      <c r="E66" s="59"/>
      <c r="F66" s="59"/>
      <c r="G66" s="59"/>
      <c r="H66" s="59"/>
      <c r="I66" s="59"/>
    </row>
    <row r="67" spans="1:9" ht="15.75" x14ac:dyDescent="0.25">
      <c r="A67" s="59" t="s">
        <v>17</v>
      </c>
      <c r="B67" s="59"/>
      <c r="C67" s="59"/>
      <c r="D67" s="59"/>
      <c r="E67" s="59"/>
      <c r="F67" s="59"/>
      <c r="G67" s="59"/>
      <c r="H67" s="59"/>
      <c r="I67" s="59"/>
    </row>
    <row r="68" spans="1:9" ht="15.75" x14ac:dyDescent="0.25">
      <c r="A68" s="29"/>
      <c r="B68" s="30"/>
      <c r="C68" s="30"/>
      <c r="D68" s="30"/>
      <c r="E68" s="30"/>
      <c r="F68" s="30"/>
      <c r="G68" s="30"/>
      <c r="H68" s="30"/>
      <c r="I68" s="30"/>
    </row>
    <row r="69" spans="1:9" ht="15.75" x14ac:dyDescent="0.25">
      <c r="A69" s="59" t="s">
        <v>18</v>
      </c>
      <c r="B69" s="59"/>
      <c r="C69" s="59"/>
      <c r="D69" s="59"/>
      <c r="E69" s="59"/>
      <c r="F69" s="59"/>
      <c r="G69" s="59"/>
      <c r="H69" s="59"/>
      <c r="I69" s="59"/>
    </row>
    <row r="70" spans="1:9" ht="15.75" x14ac:dyDescent="0.25">
      <c r="A70" s="44"/>
      <c r="B70" s="44"/>
      <c r="C70" s="44"/>
      <c r="D70" s="44"/>
      <c r="E70" s="44"/>
      <c r="F70" s="44"/>
      <c r="G70" s="44"/>
      <c r="H70" s="44"/>
      <c r="I70" s="44"/>
    </row>
    <row r="71" spans="1:9" ht="15.75" x14ac:dyDescent="0.25">
      <c r="A71" s="53" t="s">
        <v>55</v>
      </c>
      <c r="B71" s="44"/>
      <c r="C71" s="44"/>
      <c r="D71" s="44"/>
      <c r="E71" s="44"/>
      <c r="F71" s="44"/>
      <c r="G71" s="44"/>
      <c r="H71" s="44"/>
      <c r="I71" s="44"/>
    </row>
    <row r="72" spans="1:9" ht="26.25" customHeight="1" x14ac:dyDescent="0.25">
      <c r="A72" s="53" t="s">
        <v>56</v>
      </c>
      <c r="B72" s="44"/>
      <c r="C72" s="44"/>
      <c r="D72" s="44"/>
      <c r="E72" s="44"/>
      <c r="F72" s="44"/>
      <c r="G72" s="44"/>
      <c r="H72" s="44"/>
      <c r="I72" s="44"/>
    </row>
    <row r="73" spans="1:9" ht="15.75" x14ac:dyDescent="0.25">
      <c r="A73" s="31"/>
      <c r="B73" s="30"/>
      <c r="C73" s="30"/>
      <c r="D73" s="30"/>
      <c r="E73" s="30"/>
      <c r="F73" s="30"/>
      <c r="G73" s="30"/>
      <c r="H73" s="30"/>
      <c r="I73" s="30"/>
    </row>
    <row r="74" spans="1:9" ht="15.75" x14ac:dyDescent="0.25">
      <c r="A74" s="31" t="s">
        <v>19</v>
      </c>
      <c r="B74" s="30"/>
      <c r="C74" s="30"/>
      <c r="D74" s="30"/>
      <c r="E74" s="30"/>
      <c r="F74" s="30"/>
      <c r="G74" s="30"/>
      <c r="H74" s="30"/>
      <c r="I74" s="30"/>
    </row>
    <row r="75" spans="1:9" ht="15.75" x14ac:dyDescent="0.25">
      <c r="A75" s="31" t="s">
        <v>20</v>
      </c>
      <c r="B75" s="30"/>
      <c r="C75" s="30"/>
      <c r="D75" s="30"/>
      <c r="E75" s="30"/>
      <c r="F75" s="30"/>
      <c r="G75" s="30"/>
      <c r="H75" s="30"/>
      <c r="I75" s="30"/>
    </row>
    <row r="76" spans="1:9" ht="15.75" x14ac:dyDescent="0.25">
      <c r="A76" s="31"/>
      <c r="B76" s="30"/>
      <c r="C76" s="30"/>
      <c r="D76" s="30"/>
      <c r="E76" s="30"/>
      <c r="F76" s="30"/>
      <c r="G76" s="30"/>
      <c r="H76" s="30"/>
      <c r="I76" s="30"/>
    </row>
    <row r="77" spans="1:9" ht="15.75" x14ac:dyDescent="0.25">
      <c r="A77" s="31" t="s">
        <v>40</v>
      </c>
      <c r="B77" s="30"/>
      <c r="C77" s="30"/>
      <c r="D77" s="30"/>
      <c r="E77" s="30"/>
      <c r="F77" s="30"/>
      <c r="G77" s="30"/>
      <c r="H77" s="30"/>
      <c r="I77" s="30"/>
    </row>
    <row r="78" spans="1:9" ht="15.75" x14ac:dyDescent="0.25">
      <c r="A78" s="32"/>
      <c r="B78" s="30"/>
      <c r="C78" s="30"/>
      <c r="D78" s="30"/>
      <c r="E78" s="30"/>
      <c r="F78" s="30"/>
      <c r="G78" s="30"/>
      <c r="H78" s="30"/>
      <c r="I78" s="30"/>
    </row>
    <row r="79" spans="1:9" ht="15.75" x14ac:dyDescent="0.25">
      <c r="A79" s="31"/>
      <c r="B79" s="30"/>
      <c r="C79" s="30"/>
      <c r="D79" s="30"/>
      <c r="E79" s="30"/>
      <c r="F79" s="30"/>
      <c r="G79" s="30"/>
      <c r="H79" s="30"/>
      <c r="I79" s="30"/>
    </row>
    <row r="80" spans="1:9" ht="15.75" x14ac:dyDescent="0.25">
      <c r="A80" s="31" t="s">
        <v>21</v>
      </c>
      <c r="B80" s="30"/>
      <c r="C80" s="30"/>
      <c r="D80" s="30"/>
      <c r="E80" s="30"/>
      <c r="F80" s="30"/>
      <c r="G80" s="30"/>
      <c r="H80" s="30"/>
      <c r="I80" s="30"/>
    </row>
    <row r="81" spans="1:9" ht="15.75" x14ac:dyDescent="0.25">
      <c r="A81" s="31" t="s">
        <v>20</v>
      </c>
      <c r="B81" s="30"/>
      <c r="C81" s="30"/>
      <c r="D81" s="30"/>
      <c r="E81" s="30"/>
      <c r="F81" s="30"/>
      <c r="G81" s="30"/>
      <c r="H81" s="30"/>
      <c r="I81" s="30"/>
    </row>
    <row r="82" spans="1:9" ht="15.75" x14ac:dyDescent="0.25">
      <c r="A82" s="31"/>
      <c r="B82" s="30"/>
      <c r="C82" s="30"/>
      <c r="D82" s="30"/>
      <c r="E82" s="30"/>
      <c r="F82" s="30"/>
      <c r="G82" s="30"/>
      <c r="H82" s="30"/>
      <c r="I82" s="30"/>
    </row>
    <row r="83" spans="1:9" ht="15.75" x14ac:dyDescent="0.25">
      <c r="A83" s="31" t="s">
        <v>41</v>
      </c>
      <c r="B83" s="30"/>
      <c r="C83" s="30"/>
      <c r="D83" s="30"/>
      <c r="E83" s="30"/>
      <c r="F83" s="30"/>
      <c r="G83" s="30"/>
      <c r="H83" s="30"/>
      <c r="I83" s="30"/>
    </row>
    <row r="84" spans="1:9" x14ac:dyDescent="0.25">
      <c r="D84" s="25"/>
      <c r="E84" s="25"/>
      <c r="F84" s="26"/>
      <c r="G84" s="25"/>
      <c r="H84" s="25"/>
      <c r="I84" s="26"/>
    </row>
    <row r="85" spans="1:9" x14ac:dyDescent="0.25">
      <c r="D85" s="25"/>
      <c r="E85" s="25"/>
      <c r="F85" s="26"/>
      <c r="G85" s="25"/>
      <c r="H85" s="25"/>
      <c r="I85" s="26"/>
    </row>
    <row r="86" spans="1:9" x14ac:dyDescent="0.25">
      <c r="D86" s="25"/>
      <c r="E86" s="25"/>
      <c r="F86" s="26"/>
      <c r="G86" s="25"/>
      <c r="H86" s="25"/>
      <c r="I86" s="26"/>
    </row>
    <row r="87" spans="1:9" x14ac:dyDescent="0.25">
      <c r="D87" s="25"/>
      <c r="E87" s="25"/>
      <c r="F87" s="26"/>
      <c r="G87" s="25"/>
      <c r="H87" s="25"/>
      <c r="I87" s="26"/>
    </row>
    <row r="88" spans="1:9" x14ac:dyDescent="0.25">
      <c r="D88" s="25"/>
      <c r="E88" s="25"/>
      <c r="F88" s="26"/>
      <c r="G88" s="25"/>
      <c r="H88" s="25"/>
      <c r="I88" s="26"/>
    </row>
    <row r="89" spans="1:9" x14ac:dyDescent="0.25">
      <c r="D89" s="25"/>
      <c r="E89" s="25"/>
      <c r="F89" s="26"/>
      <c r="G89" s="25"/>
      <c r="H89" s="25"/>
      <c r="I89" s="26"/>
    </row>
    <row r="90" spans="1:9" x14ac:dyDescent="0.25">
      <c r="D90" s="25"/>
      <c r="E90" s="25"/>
      <c r="F90" s="26"/>
      <c r="G90" s="25"/>
      <c r="H90" s="25"/>
      <c r="I90" s="26"/>
    </row>
    <row r="91" spans="1:9" x14ac:dyDescent="0.25">
      <c r="D91" s="25"/>
      <c r="E91" s="25"/>
      <c r="F91" s="26"/>
      <c r="G91" s="25"/>
      <c r="H91" s="25"/>
      <c r="I91" s="26"/>
    </row>
    <row r="92" spans="1:9" x14ac:dyDescent="0.25">
      <c r="D92" s="25"/>
      <c r="E92" s="25"/>
      <c r="F92" s="26"/>
      <c r="G92" s="25"/>
      <c r="H92" s="25"/>
      <c r="I92" s="26"/>
    </row>
  </sheetData>
  <sheetProtection formatCells="0" formatColumns="0" formatRows="0" insertColumns="0" insertRows="0" insertHyperlinks="0" deleteColumns="0" deleteRows="0" sort="0" autoFilter="0" pivotTables="0"/>
  <mergeCells count="18">
    <mergeCell ref="G1:I1"/>
    <mergeCell ref="A8:A9"/>
    <mergeCell ref="G8:I8"/>
    <mergeCell ref="A3:I3"/>
    <mergeCell ref="A5:I5"/>
    <mergeCell ref="A6:I6"/>
    <mergeCell ref="A7:I7"/>
    <mergeCell ref="B8:B9"/>
    <mergeCell ref="C8:C9"/>
    <mergeCell ref="D8:D9"/>
    <mergeCell ref="E8:E9"/>
    <mergeCell ref="F8:F9"/>
    <mergeCell ref="A69:I69"/>
    <mergeCell ref="A61:I61"/>
    <mergeCell ref="A62:I62"/>
    <mergeCell ref="A64:I64"/>
    <mergeCell ref="A66:I66"/>
    <mergeCell ref="A67:I67"/>
  </mergeCells>
  <pageMargins left="0.25" right="0.25" top="0.75" bottom="0.75" header="0.3" footer="0.3"/>
  <pageSetup paperSize="9" scale="44"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Mukatova Dana</cp:lastModifiedBy>
  <cp:lastPrinted>2021-03-26T11:43:25Z</cp:lastPrinted>
  <dcterms:created xsi:type="dcterms:W3CDTF">2021-01-27T10:48:44Z</dcterms:created>
  <dcterms:modified xsi:type="dcterms:W3CDTF">2021-03-26T11:43:41Z</dcterms:modified>
</cp:coreProperties>
</file>