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A05101-68F7-4E4D-A7FB-D599F58072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Лист1!$A$1:$I$86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3" i="1"/>
  <c r="F51" i="1"/>
  <c r="F49" i="1"/>
  <c r="F47" i="1"/>
  <c r="I47" i="1" s="1"/>
  <c r="I46" i="1" s="1"/>
  <c r="F44" i="1"/>
  <c r="I44" i="1" s="1"/>
  <c r="F25" i="1"/>
  <c r="F21" i="1"/>
  <c r="F20" i="1"/>
  <c r="F19" i="1"/>
  <c r="F18" i="1"/>
  <c r="F15" i="1"/>
  <c r="F12" i="1"/>
  <c r="F11" i="1"/>
  <c r="F10" i="1"/>
  <c r="F55" i="1" l="1"/>
  <c r="F54" i="1" s="1"/>
  <c r="F17" i="1"/>
  <c r="F38" i="1"/>
  <c r="I38" i="1" s="1"/>
  <c r="F42" i="1"/>
  <c r="I42" i="1" s="1"/>
  <c r="F41" i="1"/>
  <c r="I41" i="1" s="1"/>
  <c r="F40" i="1"/>
  <c r="I40" i="1" s="1"/>
  <c r="F39" i="1"/>
  <c r="I39" i="1" s="1"/>
  <c r="F37" i="1"/>
  <c r="I37" i="1" s="1"/>
  <c r="I21" i="1"/>
  <c r="I20" i="1"/>
  <c r="E16" i="1"/>
  <c r="F16" i="1" s="1"/>
  <c r="I16" i="1" s="1"/>
  <c r="I12" i="1" l="1"/>
  <c r="I11" i="1"/>
  <c r="F60" i="1"/>
  <c r="E62" i="1"/>
  <c r="E13" i="1"/>
  <c r="I60" i="1" l="1"/>
  <c r="I59" i="1" s="1"/>
  <c r="F59" i="1"/>
  <c r="F13" i="1"/>
  <c r="I13" i="1" s="1"/>
  <c r="I10" i="1"/>
  <c r="I9" i="1" s="1"/>
  <c r="F9" i="1"/>
  <c r="F62" i="1"/>
  <c r="F61" i="1" l="1"/>
  <c r="F58" i="1" s="1"/>
  <c r="I62" i="1"/>
  <c r="F45" i="1"/>
  <c r="I45" i="1" s="1"/>
  <c r="I43" i="1" s="1"/>
  <c r="F43" i="1"/>
  <c r="I56" i="1"/>
  <c r="I57" i="1"/>
  <c r="F64" i="1"/>
  <c r="F35" i="1"/>
  <c r="I35" i="1" s="1"/>
  <c r="F36" i="1"/>
  <c r="I36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19" i="1"/>
  <c r="I15" i="1"/>
  <c r="I55" i="1" l="1"/>
  <c r="I54" i="1" s="1"/>
  <c r="I25" i="1"/>
  <c r="I61" i="1"/>
  <c r="I58" i="1" s="1"/>
  <c r="I18" i="1"/>
  <c r="I17" i="1" s="1"/>
  <c r="I49" i="1"/>
  <c r="I27" i="1"/>
  <c r="F63" i="1"/>
  <c r="I64" i="1"/>
  <c r="I63" i="1" s="1"/>
  <c r="F50" i="1"/>
  <c r="I51" i="1"/>
  <c r="I50" i="1" s="1"/>
  <c r="F52" i="1"/>
  <c r="I53" i="1"/>
  <c r="I52" i="1" s="1"/>
  <c r="F46" i="1"/>
  <c r="F48" i="1" l="1"/>
  <c r="I48" i="1"/>
  <c r="E14" i="1"/>
  <c r="F14" i="1" s="1"/>
  <c r="F8" i="1" s="1"/>
  <c r="I14" i="1" l="1"/>
  <c r="F26" i="1"/>
  <c r="F24" i="1" s="1"/>
  <c r="F23" i="1" s="1"/>
  <c r="I8" i="1" l="1"/>
  <c r="I26" i="1"/>
  <c r="I24" i="1" l="1"/>
  <c r="I23" i="1" s="1"/>
  <c r="I22" i="1" s="1"/>
  <c r="I65" i="1" s="1"/>
  <c r="F22" i="1"/>
  <c r="F65" i="1" s="1"/>
</calcChain>
</file>

<file path=xl/sharedStrings.xml><?xml version="1.0" encoding="utf-8"?>
<sst xmlns="http://schemas.openxmlformats.org/spreadsheetml/2006/main" count="131" uniqueCount="91">
  <si>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</si>
  <si>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</si>
  <si>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</si>
  <si>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</si>
  <si>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</si>
  <si>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</si>
  <si>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</si>
  <si>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</si>
  <si>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</si>
  <si>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</si>
  <si>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</si>
  <si>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</si>
  <si>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</si>
  <si>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</si>
  <si>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</si>
  <si>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</si>
  <si>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</si>
  <si>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</si>
  <si>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</si>
  <si>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</si>
  <si>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</si>
  <si>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</si>
  <si>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</si>
  <si>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</si>
  <si>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</si>
  <si>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</si>
  <si>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Административные расходы:</t>
  </si>
  <si>
    <t>Руководитель проекта</t>
  </si>
  <si>
    <t>Бухгалтер проекта</t>
  </si>
  <si>
    <t>месяц</t>
  </si>
  <si>
    <t>Сейф</t>
  </si>
  <si>
    <t>штук</t>
  </si>
  <si>
    <t>Шредер</t>
  </si>
  <si>
    <t>Мероприятие 1. Организация работы службы для бездомных и потерянных животных</t>
  </si>
  <si>
    <t>Полиграфические услуги, в том числе:</t>
  </si>
  <si>
    <t>Изготовление баннера с конструкцией (3м*2м)</t>
  </si>
  <si>
    <t>Расходы по оплате работ и услуг оказываемых физическими лицами, в том числе:</t>
  </si>
  <si>
    <t>услуга</t>
  </si>
  <si>
    <t>Мероприятие 2. Розыгрыш малых грантов</t>
  </si>
  <si>
    <t>Малые гранты</t>
  </si>
  <si>
    <r>
      <t>Изготовление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сертификатов с рамкой</t>
    </r>
  </si>
  <si>
    <t>Мероприятие 3. Разработка сборника лучших практик</t>
  </si>
  <si>
    <t>Мероприятие 4. Проведение обучающих тренингов для волонтеров по основам ветеринарии, кинологии, зоопсихологии и др.</t>
  </si>
  <si>
    <t>упаковка</t>
  </si>
  <si>
    <t>Миска двойная нескользящая</t>
  </si>
  <si>
    <t>Антипаразитальный ошейник для кошек</t>
  </si>
  <si>
    <t>Пеленки для собак и кошек</t>
  </si>
  <si>
    <t>Сумка-переноска для животных</t>
  </si>
  <si>
    <t>Ошейник</t>
  </si>
  <si>
    <t>Услуги по съемке и монтажу видеороликов (на государственном и русском языках длительностью не менее 30 секунд)</t>
  </si>
  <si>
    <t>Общественный фонд "Лига волонтеров Казахстана"</t>
  </si>
  <si>
    <t xml:space="preserve"> Председатель _________________ Ерниязова А.А.</t>
  </si>
  <si>
    <t>______________  Сариев А.У.</t>
  </si>
  <si>
    <t>______________ Ергалиева Ш.Е.</t>
  </si>
  <si>
    <t>Антипаразитальный ошейник для собак</t>
  </si>
  <si>
    <t>Ветеринарная аптечка</t>
  </si>
  <si>
    <t>Лоток для кошек с сеткой</t>
  </si>
  <si>
    <t>Журнал регистраций</t>
  </si>
  <si>
    <t>Мероприятие 5. Медиа-план</t>
  </si>
  <si>
    <t>Расходы по оплате работ и услуг оказываемых юридическими и физическими лицами, в том числе: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</si>
  <si>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</si>
  <si>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Изготовление сборника лучших практик</t>
  </si>
  <si>
    <r>
      <t>Услуги ветеринара (9 месяцев*57 000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тенге</t>
    </r>
    <r>
      <rPr>
        <sz val="12"/>
        <color rgb="FF000000"/>
        <rFont val="Times New Roman"/>
        <family val="1"/>
        <charset val="204"/>
      </rPr>
      <t>)</t>
    </r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</si>
  <si>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>Общественный фонд "Лига волонтеров Казахстана"</t>
    </r>
  </si>
  <si>
    <r>
      <t>Сумма гранта:</t>
    </r>
    <r>
      <rPr>
        <sz val="12"/>
        <color theme="1"/>
        <rFont val="Times New Roman"/>
        <family val="1"/>
        <charset val="204"/>
      </rPr>
      <t xml:space="preserve"> 9 153 000 (девять миллионов сто пятьдесят три тысячи) тенге</t>
    </r>
  </si>
  <si>
    <t>Приложение № 2 
к Договору о предоставлении гранта 
от «1» марта 2021 года №21</t>
  </si>
  <si>
    <t>Услуги по подготовке сборника лучших практик</t>
  </si>
  <si>
    <t>SMM менеджер проекта</t>
  </si>
  <si>
    <t>Расходные материалы, приобретение товаров и другие запасы, в том числе:</t>
  </si>
  <si>
    <t>Корм для собак всех пород (15 кг)</t>
  </si>
  <si>
    <t>Корм для кошек всех пород (10 кг)</t>
  </si>
  <si>
    <t>Древесный наполнитель для лотка (30 л)</t>
  </si>
  <si>
    <t>Услуги по разработке Landing page на сайте</t>
  </si>
  <si>
    <t>Бумага (А4)</t>
  </si>
  <si>
    <t>Услуга по публикации статьи в Tengrinews.kz</t>
  </si>
  <si>
    <t>Услуги монтажа анимационных видеороликов (на государственном и русском языках длительностью не менее 30 секунд)</t>
  </si>
  <si>
    <t>Расходы на оплату аренды за помещения в г. Нур-Султан (24 кв.м. * 5 000 тенге)</t>
  </si>
  <si>
    <t>Диван</t>
  </si>
  <si>
    <t>Кольцевая лампа</t>
  </si>
  <si>
    <t>Пакеты для мусора</t>
  </si>
  <si>
    <t>Стиральный порошок (6 кг)</t>
  </si>
  <si>
    <t>Ведро</t>
  </si>
  <si>
    <t>Швабра универсальная</t>
  </si>
  <si>
    <t>Шампунь для кошек и собак</t>
  </si>
  <si>
    <t>Домик для кошек</t>
  </si>
  <si>
    <t xml:space="preserve">Главный менеджер проектного офиса по государственному </t>
  </si>
  <si>
    <r>
      <t>Тема гранта: "</t>
    </r>
    <r>
      <rPr>
        <sz val="12"/>
        <color theme="1"/>
        <rFont val="Times New Roman"/>
        <family val="1"/>
        <charset val="204"/>
      </rPr>
      <t>Проект «Birgemiz: Ayala», направленный на формирование ответственного отношения к животным"</t>
    </r>
  </si>
  <si>
    <t>Заместитель Председателя Правления</t>
  </si>
  <si>
    <t>______________  Абенова Б.М.</t>
  </si>
  <si>
    <t xml:space="preserve">Председатель Правления </t>
  </si>
  <si>
    <t>______________  Диас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</si>
</sst>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2" fillId="0" borderId="0" xfId="0" applyFont="1"/>
    <xf numFmtId="0" fontId="10" fillId="2" borderId="1" xfId="0" applyFont="1" applyFill="1" applyBorder="1"/>
    <xf numFmtId="0" fontId="2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top" wrapText="1"/>
    </xf>
    <xf numFmtId="0" fontId="12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16" fontId="2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 indent="10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view="pageBreakPreview" topLeftCell="A63" zoomScale="73" zoomScaleNormal="73" zoomScaleSheetLayoutView="73" workbookViewId="0">
      <selection activeCell="C29" sqref="C29"/>
    </sheetView>
  </sheetViews>
  <sheetFormatPr defaultRowHeight="15" x14ac:dyDescent="0.25"/>
  <cols>
    <col min="1" max="1" width="4.7109375" style="7" customWidth="1"/>
    <col min="2" max="2" width="61.5703125" style="7" customWidth="1"/>
    <col min="3" max="3" width="16.140625" style="7" customWidth="1"/>
    <col min="4" max="4" width="17.5703125" style="27" customWidth="1"/>
    <col min="5" max="5" width="18" style="7" customWidth="1"/>
    <col min="6" max="7" width="19" style="7" customWidth="1"/>
    <col min="8" max="8" width="18.42578125" style="7" customWidth="1"/>
    <col min="9" max="9" width="19.85546875" style="7" customWidth="1"/>
    <col min="10" max="10" width="11.140625" bestFit="1" customWidth="1"/>
  </cols>
  <sheetData>
    <row r="1" spans="1:9" ht="53.25" customHeight="1" x14ac:dyDescent="0.25">
      <c r="A1" s="31"/>
      <c r="B1" s="29"/>
      <c r="C1" s="29"/>
      <c r="D1" s="29"/>
      <c r="E1" s="29"/>
      <c r="F1" s="29"/>
      <c r="G1" s="48" t="s">
        <v>65</v>
      </c>
      <c r="H1" s="48"/>
      <c r="I1" s="48"/>
    </row>
    <row r="2" spans="1:9" ht="15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5.75" x14ac:dyDescent="0.25">
      <c r="A3" s="40" t="s">
        <v>63</v>
      </c>
      <c r="B3" s="40"/>
      <c r="C3" s="40"/>
      <c r="D3" s="40"/>
      <c r="E3" s="40"/>
      <c r="F3" s="40"/>
      <c r="G3" s="40"/>
      <c r="H3" s="40"/>
      <c r="I3" s="40"/>
    </row>
    <row r="4" spans="1:9" ht="15.75" x14ac:dyDescent="0.25">
      <c r="A4" s="40" t="s">
        <v>86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41" t="s">
        <v>64</v>
      </c>
      <c r="B5" s="41"/>
      <c r="C5" s="41"/>
      <c r="D5" s="41"/>
      <c r="E5" s="41"/>
      <c r="F5" s="41"/>
      <c r="G5" s="41"/>
      <c r="H5" s="41"/>
      <c r="I5" s="41"/>
    </row>
    <row r="6" spans="1:9" s="7" customFormat="1" ht="15.75" x14ac:dyDescent="0.25">
      <c r="A6" s="38" t="s">
        <v>1</v>
      </c>
      <c r="B6" s="38" t="s">
        <v>2</v>
      </c>
      <c r="C6" s="38" t="s">
        <v>3</v>
      </c>
      <c r="D6" s="42" t="s">
        <v>4</v>
      </c>
      <c r="E6" s="38" t="s">
        <v>5</v>
      </c>
      <c r="F6" s="43" t="s">
        <v>6</v>
      </c>
      <c r="G6" s="38" t="s">
        <v>7</v>
      </c>
      <c r="H6" s="38"/>
      <c r="I6" s="38"/>
    </row>
    <row r="7" spans="1:9" s="7" customFormat="1" ht="63" x14ac:dyDescent="0.25">
      <c r="A7" s="38"/>
      <c r="B7" s="38"/>
      <c r="C7" s="38"/>
      <c r="D7" s="42"/>
      <c r="E7" s="38"/>
      <c r="F7" s="43"/>
      <c r="G7" s="1" t="s">
        <v>8</v>
      </c>
      <c r="H7" s="1" t="s">
        <v>9</v>
      </c>
      <c r="I7" s="1" t="s">
        <v>10</v>
      </c>
    </row>
    <row r="8" spans="1:9" ht="15.75" x14ac:dyDescent="0.25">
      <c r="A8" s="1">
        <v>1</v>
      </c>
      <c r="B8" s="2" t="s">
        <v>26</v>
      </c>
      <c r="C8" s="70"/>
      <c r="D8" s="49"/>
      <c r="E8" s="53"/>
      <c r="F8" s="50">
        <f>F9+F13+F14+F15+F16</f>
        <v>3295890</v>
      </c>
      <c r="G8" s="68"/>
      <c r="H8" s="51"/>
      <c r="I8" s="51">
        <f>I9+I13+I14+I15+I16</f>
        <v>3295890</v>
      </c>
    </row>
    <row r="9" spans="1:9" ht="15.75" x14ac:dyDescent="0.25">
      <c r="A9" s="3"/>
      <c r="B9" s="2" t="s">
        <v>22</v>
      </c>
      <c r="C9" s="71"/>
      <c r="D9" s="52"/>
      <c r="E9" s="53"/>
      <c r="F9" s="50">
        <f>F10+F11+F12</f>
        <v>1980000</v>
      </c>
      <c r="G9" s="69"/>
      <c r="H9" s="53"/>
      <c r="I9" s="51">
        <f>I10+I11+I12</f>
        <v>1980000</v>
      </c>
    </row>
    <row r="10" spans="1:9" ht="15.75" x14ac:dyDescent="0.25">
      <c r="A10" s="3"/>
      <c r="B10" s="3" t="s">
        <v>27</v>
      </c>
      <c r="C10" s="71" t="s">
        <v>29</v>
      </c>
      <c r="D10" s="52">
        <v>9</v>
      </c>
      <c r="E10" s="53">
        <v>90000</v>
      </c>
      <c r="F10" s="54">
        <f t="shared" ref="F10:F16" si="0">D10*E10</f>
        <v>810000</v>
      </c>
      <c r="G10" s="53"/>
      <c r="H10" s="53"/>
      <c r="I10" s="53">
        <f t="shared" ref="I10:I15" si="1">F10</f>
        <v>810000</v>
      </c>
    </row>
    <row r="11" spans="1:9" ht="15.75" x14ac:dyDescent="0.25">
      <c r="A11" s="3"/>
      <c r="B11" s="3" t="s">
        <v>28</v>
      </c>
      <c r="C11" s="71" t="s">
        <v>29</v>
      </c>
      <c r="D11" s="52">
        <v>9</v>
      </c>
      <c r="E11" s="53">
        <v>50000</v>
      </c>
      <c r="F11" s="54">
        <f t="shared" si="0"/>
        <v>450000</v>
      </c>
      <c r="G11" s="53"/>
      <c r="H11" s="53"/>
      <c r="I11" s="53">
        <f t="shared" si="1"/>
        <v>450000</v>
      </c>
    </row>
    <row r="12" spans="1:9" ht="15.75" x14ac:dyDescent="0.25">
      <c r="A12" s="3"/>
      <c r="B12" s="3" t="s">
        <v>67</v>
      </c>
      <c r="C12" s="71" t="s">
        <v>29</v>
      </c>
      <c r="D12" s="52">
        <v>9</v>
      </c>
      <c r="E12" s="53">
        <v>80000</v>
      </c>
      <c r="F12" s="54">
        <f t="shared" si="0"/>
        <v>720000</v>
      </c>
      <c r="G12" s="53"/>
      <c r="H12" s="53"/>
      <c r="I12" s="53">
        <f t="shared" si="1"/>
        <v>720000</v>
      </c>
    </row>
    <row r="13" spans="1:9" s="8" customFormat="1" ht="15.75" x14ac:dyDescent="0.25">
      <c r="A13" s="2"/>
      <c r="B13" s="2" t="s">
        <v>23</v>
      </c>
      <c r="C13" s="72" t="s">
        <v>29</v>
      </c>
      <c r="D13" s="55">
        <v>9</v>
      </c>
      <c r="E13" s="51">
        <f>((E10+E11+E12)*0.9)*0.035+(((E10+E11+E12)*0.9)*0.095)-((E10+E11+E12)*0.9)*0.035</f>
        <v>18810</v>
      </c>
      <c r="F13" s="50">
        <f t="shared" si="0"/>
        <v>169290</v>
      </c>
      <c r="G13" s="51"/>
      <c r="H13" s="51"/>
      <c r="I13" s="51">
        <f t="shared" si="1"/>
        <v>169290</v>
      </c>
    </row>
    <row r="14" spans="1:9" s="8" customFormat="1" ht="15.75" x14ac:dyDescent="0.25">
      <c r="A14" s="2"/>
      <c r="B14" s="2" t="s">
        <v>24</v>
      </c>
      <c r="C14" s="72" t="s">
        <v>29</v>
      </c>
      <c r="D14" s="55">
        <v>9</v>
      </c>
      <c r="E14" s="51">
        <f>(E10+E11+E12)*2%</f>
        <v>4400</v>
      </c>
      <c r="F14" s="50">
        <f t="shared" si="0"/>
        <v>39600</v>
      </c>
      <c r="G14" s="51"/>
      <c r="H14" s="51"/>
      <c r="I14" s="51">
        <f t="shared" si="1"/>
        <v>39600</v>
      </c>
    </row>
    <row r="15" spans="1:9" s="8" customFormat="1" ht="15.75" x14ac:dyDescent="0.25">
      <c r="A15" s="2"/>
      <c r="B15" s="2" t="s">
        <v>25</v>
      </c>
      <c r="C15" s="72" t="s">
        <v>29</v>
      </c>
      <c r="D15" s="55">
        <v>9</v>
      </c>
      <c r="E15" s="51">
        <v>3000</v>
      </c>
      <c r="F15" s="50">
        <f t="shared" si="0"/>
        <v>27000</v>
      </c>
      <c r="G15" s="51"/>
      <c r="H15" s="51"/>
      <c r="I15" s="51">
        <f t="shared" si="1"/>
        <v>27000</v>
      </c>
    </row>
    <row r="16" spans="1:9" s="8" customFormat="1" ht="31.5" x14ac:dyDescent="0.25">
      <c r="A16" s="2"/>
      <c r="B16" s="2" t="s">
        <v>76</v>
      </c>
      <c r="C16" s="72" t="s">
        <v>29</v>
      </c>
      <c r="D16" s="55">
        <v>9</v>
      </c>
      <c r="E16" s="50">
        <f>24*5000</f>
        <v>120000</v>
      </c>
      <c r="F16" s="50">
        <f t="shared" si="0"/>
        <v>1080000</v>
      </c>
      <c r="G16" s="51"/>
      <c r="H16" s="51"/>
      <c r="I16" s="51">
        <f>F16</f>
        <v>1080000</v>
      </c>
    </row>
    <row r="17" spans="1:9" ht="15.75" x14ac:dyDescent="0.25">
      <c r="A17" s="1">
        <v>2</v>
      </c>
      <c r="B17" s="2" t="s">
        <v>11</v>
      </c>
      <c r="C17" s="71"/>
      <c r="D17" s="52"/>
      <c r="E17" s="53"/>
      <c r="F17" s="50">
        <f>F18+F19+F20+F21</f>
        <v>86540</v>
      </c>
      <c r="G17" s="53"/>
      <c r="H17" s="53"/>
      <c r="I17" s="51">
        <f>SUM(I18:I21)</f>
        <v>86540</v>
      </c>
    </row>
    <row r="18" spans="1:9" ht="15.75" x14ac:dyDescent="0.25">
      <c r="A18" s="1"/>
      <c r="B18" s="16" t="s">
        <v>30</v>
      </c>
      <c r="C18" s="71" t="s">
        <v>31</v>
      </c>
      <c r="D18" s="52">
        <v>1</v>
      </c>
      <c r="E18" s="53">
        <v>19095</v>
      </c>
      <c r="F18" s="53">
        <f>D18*E18</f>
        <v>19095</v>
      </c>
      <c r="G18" s="53"/>
      <c r="H18" s="53"/>
      <c r="I18" s="53">
        <f>F18</f>
        <v>19095</v>
      </c>
    </row>
    <row r="19" spans="1:9" ht="15.75" x14ac:dyDescent="0.25">
      <c r="A19" s="1"/>
      <c r="B19" s="3" t="s">
        <v>32</v>
      </c>
      <c r="C19" s="71" t="s">
        <v>31</v>
      </c>
      <c r="D19" s="52">
        <v>1</v>
      </c>
      <c r="E19" s="53">
        <v>18795</v>
      </c>
      <c r="F19" s="53">
        <f>D19*E19</f>
        <v>18795</v>
      </c>
      <c r="G19" s="53"/>
      <c r="H19" s="53"/>
      <c r="I19" s="53">
        <f>F19</f>
        <v>18795</v>
      </c>
    </row>
    <row r="20" spans="1:9" ht="15.75" x14ac:dyDescent="0.25">
      <c r="A20" s="34"/>
      <c r="B20" s="35" t="s">
        <v>77</v>
      </c>
      <c r="C20" s="73" t="s">
        <v>31</v>
      </c>
      <c r="D20" s="56">
        <v>1</v>
      </c>
      <c r="E20" s="54">
        <v>39245</v>
      </c>
      <c r="F20" s="54">
        <f>D20*E20</f>
        <v>39245</v>
      </c>
      <c r="G20" s="54"/>
      <c r="H20" s="54"/>
      <c r="I20" s="54">
        <f>F20</f>
        <v>39245</v>
      </c>
    </row>
    <row r="21" spans="1:9" ht="15.75" x14ac:dyDescent="0.25">
      <c r="A21" s="34"/>
      <c r="B21" s="35" t="s">
        <v>78</v>
      </c>
      <c r="C21" s="73" t="s">
        <v>31</v>
      </c>
      <c r="D21" s="56">
        <v>1</v>
      </c>
      <c r="E21" s="54">
        <v>9405</v>
      </c>
      <c r="F21" s="54">
        <f>D21*E21</f>
        <v>9405</v>
      </c>
      <c r="G21" s="54"/>
      <c r="H21" s="54"/>
      <c r="I21" s="54">
        <f>F21</f>
        <v>9405</v>
      </c>
    </row>
    <row r="22" spans="1:9" ht="18.75" customHeight="1" x14ac:dyDescent="0.25">
      <c r="A22" s="1">
        <v>3</v>
      </c>
      <c r="B22" s="2" t="s">
        <v>12</v>
      </c>
      <c r="C22" s="71"/>
      <c r="D22" s="52"/>
      <c r="E22" s="53"/>
      <c r="F22" s="51">
        <f>F23+F48+F54+F58+F63</f>
        <v>5770570</v>
      </c>
      <c r="G22" s="51"/>
      <c r="H22" s="51"/>
      <c r="I22" s="51">
        <f>I23+I48+I54+I58+I63</f>
        <v>5770570</v>
      </c>
    </row>
    <row r="23" spans="1:9" ht="31.5" x14ac:dyDescent="0.25">
      <c r="A23" s="22"/>
      <c r="B23" s="2" t="s">
        <v>33</v>
      </c>
      <c r="C23" s="71"/>
      <c r="D23" s="52"/>
      <c r="E23" s="51"/>
      <c r="F23" s="50">
        <f>F24+F43+F46</f>
        <v>2403150</v>
      </c>
      <c r="G23" s="51"/>
      <c r="H23" s="51"/>
      <c r="I23" s="51">
        <f>I24+I43+I46</f>
        <v>2403150</v>
      </c>
    </row>
    <row r="24" spans="1:9" ht="31.5" x14ac:dyDescent="0.25">
      <c r="A24" s="22"/>
      <c r="B24" s="2" t="s">
        <v>68</v>
      </c>
      <c r="C24" s="71"/>
      <c r="D24" s="52"/>
      <c r="E24" s="51"/>
      <c r="F24" s="51">
        <f>SUM(F25:F42)</f>
        <v>1772650</v>
      </c>
      <c r="G24" s="51"/>
      <c r="H24" s="51"/>
      <c r="I24" s="51">
        <f>SUM(I25:I42)</f>
        <v>1772650</v>
      </c>
    </row>
    <row r="25" spans="1:9" ht="15.75" x14ac:dyDescent="0.25">
      <c r="A25" s="3"/>
      <c r="B25" s="3" t="s">
        <v>57</v>
      </c>
      <c r="C25" s="71" t="s">
        <v>31</v>
      </c>
      <c r="D25" s="52">
        <v>1</v>
      </c>
      <c r="E25" s="53">
        <v>1200</v>
      </c>
      <c r="F25" s="53">
        <f>D25*E25</f>
        <v>1200</v>
      </c>
      <c r="G25" s="53"/>
      <c r="H25" s="53"/>
      <c r="I25" s="53">
        <f t="shared" ref="I25:I42" si="2">F25</f>
        <v>1200</v>
      </c>
    </row>
    <row r="26" spans="1:9" ht="15.75" x14ac:dyDescent="0.25">
      <c r="A26" s="3"/>
      <c r="B26" s="16" t="s">
        <v>69</v>
      </c>
      <c r="C26" s="71" t="s">
        <v>43</v>
      </c>
      <c r="D26" s="52">
        <v>26</v>
      </c>
      <c r="E26" s="53">
        <v>25200</v>
      </c>
      <c r="F26" s="53">
        <f t="shared" ref="F26" si="3">D26*E26</f>
        <v>655200</v>
      </c>
      <c r="G26" s="53"/>
      <c r="H26" s="53"/>
      <c r="I26" s="53">
        <f t="shared" si="2"/>
        <v>655200</v>
      </c>
    </row>
    <row r="27" spans="1:9" ht="15.75" x14ac:dyDescent="0.25">
      <c r="A27" s="3"/>
      <c r="B27" s="16" t="s">
        <v>70</v>
      </c>
      <c r="C27" s="71" t="s">
        <v>43</v>
      </c>
      <c r="D27" s="56">
        <v>21</v>
      </c>
      <c r="E27" s="57">
        <v>23600</v>
      </c>
      <c r="F27" s="53">
        <f t="shared" ref="F27:F42" si="4">D27*E27</f>
        <v>495600</v>
      </c>
      <c r="G27" s="53"/>
      <c r="H27" s="53"/>
      <c r="I27" s="53">
        <f t="shared" si="2"/>
        <v>495600</v>
      </c>
    </row>
    <row r="28" spans="1:9" ht="15.75" x14ac:dyDescent="0.25">
      <c r="A28" s="3"/>
      <c r="B28" s="16" t="s">
        <v>56</v>
      </c>
      <c r="C28" s="71" t="s">
        <v>31</v>
      </c>
      <c r="D28" s="56">
        <v>25</v>
      </c>
      <c r="E28" s="53">
        <v>2100</v>
      </c>
      <c r="F28" s="53">
        <f t="shared" si="4"/>
        <v>52500</v>
      </c>
      <c r="G28" s="53"/>
      <c r="H28" s="53"/>
      <c r="I28" s="53">
        <f t="shared" si="2"/>
        <v>52500</v>
      </c>
    </row>
    <row r="29" spans="1:9" ht="15.75" x14ac:dyDescent="0.25">
      <c r="A29" s="3"/>
      <c r="B29" s="16" t="s">
        <v>71</v>
      </c>
      <c r="C29" s="71" t="s">
        <v>43</v>
      </c>
      <c r="D29" s="56">
        <v>55</v>
      </c>
      <c r="E29" s="53">
        <v>3100</v>
      </c>
      <c r="F29" s="53">
        <f t="shared" si="4"/>
        <v>170500</v>
      </c>
      <c r="G29" s="53"/>
      <c r="H29" s="53"/>
      <c r="I29" s="53">
        <f t="shared" si="2"/>
        <v>170500</v>
      </c>
    </row>
    <row r="30" spans="1:9" ht="15.75" x14ac:dyDescent="0.25">
      <c r="A30" s="3"/>
      <c r="B30" s="16" t="s">
        <v>44</v>
      </c>
      <c r="C30" s="71" t="s">
        <v>31</v>
      </c>
      <c r="D30" s="56">
        <v>25</v>
      </c>
      <c r="E30" s="53">
        <v>400</v>
      </c>
      <c r="F30" s="53">
        <f t="shared" si="4"/>
        <v>10000</v>
      </c>
      <c r="G30" s="53"/>
      <c r="H30" s="53"/>
      <c r="I30" s="53">
        <f t="shared" si="2"/>
        <v>10000</v>
      </c>
    </row>
    <row r="31" spans="1:9" ht="15.75" x14ac:dyDescent="0.25">
      <c r="A31" s="3"/>
      <c r="B31" s="16" t="s">
        <v>45</v>
      </c>
      <c r="C31" s="71" t="s">
        <v>31</v>
      </c>
      <c r="D31" s="52">
        <v>25</v>
      </c>
      <c r="E31" s="53">
        <v>420</v>
      </c>
      <c r="F31" s="53">
        <f t="shared" si="4"/>
        <v>10500</v>
      </c>
      <c r="G31" s="53"/>
      <c r="H31" s="53"/>
      <c r="I31" s="53">
        <f t="shared" si="2"/>
        <v>10500</v>
      </c>
    </row>
    <row r="32" spans="1:9" ht="15.75" x14ac:dyDescent="0.25">
      <c r="A32" s="3"/>
      <c r="B32" s="16" t="s">
        <v>54</v>
      </c>
      <c r="C32" s="71" t="s">
        <v>31</v>
      </c>
      <c r="D32" s="52">
        <v>25</v>
      </c>
      <c r="E32" s="53">
        <v>456</v>
      </c>
      <c r="F32" s="53">
        <f t="shared" si="4"/>
        <v>11400</v>
      </c>
      <c r="G32" s="53"/>
      <c r="H32" s="53"/>
      <c r="I32" s="53">
        <f t="shared" si="2"/>
        <v>11400</v>
      </c>
    </row>
    <row r="33" spans="1:9" ht="15.75" x14ac:dyDescent="0.25">
      <c r="A33" s="3"/>
      <c r="B33" s="16" t="s">
        <v>46</v>
      </c>
      <c r="C33" s="71" t="s">
        <v>31</v>
      </c>
      <c r="D33" s="52">
        <v>500</v>
      </c>
      <c r="E33" s="53">
        <v>110</v>
      </c>
      <c r="F33" s="53">
        <f t="shared" si="4"/>
        <v>55000</v>
      </c>
      <c r="G33" s="53"/>
      <c r="H33" s="53"/>
      <c r="I33" s="53">
        <f t="shared" si="2"/>
        <v>55000</v>
      </c>
    </row>
    <row r="34" spans="1:9" ht="15.75" x14ac:dyDescent="0.25">
      <c r="A34" s="3"/>
      <c r="B34" s="16" t="s">
        <v>47</v>
      </c>
      <c r="C34" s="71" t="s">
        <v>31</v>
      </c>
      <c r="D34" s="52">
        <v>1</v>
      </c>
      <c r="E34" s="53">
        <v>4700</v>
      </c>
      <c r="F34" s="53">
        <f t="shared" si="4"/>
        <v>4700</v>
      </c>
      <c r="G34" s="53"/>
      <c r="H34" s="53"/>
      <c r="I34" s="53">
        <f t="shared" si="2"/>
        <v>4700</v>
      </c>
    </row>
    <row r="35" spans="1:9" ht="15.75" x14ac:dyDescent="0.25">
      <c r="A35" s="3"/>
      <c r="B35" s="16" t="s">
        <v>48</v>
      </c>
      <c r="C35" s="71" t="s">
        <v>31</v>
      </c>
      <c r="D35" s="52">
        <v>25</v>
      </c>
      <c r="E35" s="53">
        <v>750</v>
      </c>
      <c r="F35" s="53">
        <f t="shared" si="4"/>
        <v>18750</v>
      </c>
      <c r="G35" s="53"/>
      <c r="H35" s="53"/>
      <c r="I35" s="53">
        <f t="shared" si="2"/>
        <v>18750</v>
      </c>
    </row>
    <row r="36" spans="1:9" ht="15.75" x14ac:dyDescent="0.25">
      <c r="A36" s="3"/>
      <c r="B36" s="16" t="s">
        <v>55</v>
      </c>
      <c r="C36" s="71" t="s">
        <v>31</v>
      </c>
      <c r="D36" s="52">
        <v>25</v>
      </c>
      <c r="E36" s="53">
        <v>7890</v>
      </c>
      <c r="F36" s="53">
        <f t="shared" si="4"/>
        <v>197250</v>
      </c>
      <c r="G36" s="53"/>
      <c r="H36" s="53"/>
      <c r="I36" s="53">
        <f t="shared" si="2"/>
        <v>197250</v>
      </c>
    </row>
    <row r="37" spans="1:9" s="37" customFormat="1" ht="15.75" x14ac:dyDescent="0.25">
      <c r="A37" s="35"/>
      <c r="B37" s="36" t="s">
        <v>79</v>
      </c>
      <c r="C37" s="73" t="s">
        <v>31</v>
      </c>
      <c r="D37" s="56">
        <v>50</v>
      </c>
      <c r="E37" s="54">
        <v>380</v>
      </c>
      <c r="F37" s="54">
        <f t="shared" si="4"/>
        <v>19000</v>
      </c>
      <c r="G37" s="54"/>
      <c r="H37" s="54"/>
      <c r="I37" s="54">
        <f t="shared" si="2"/>
        <v>19000</v>
      </c>
    </row>
    <row r="38" spans="1:9" s="37" customFormat="1" ht="15.75" x14ac:dyDescent="0.25">
      <c r="A38" s="35"/>
      <c r="B38" s="36" t="s">
        <v>80</v>
      </c>
      <c r="C38" s="73" t="s">
        <v>31</v>
      </c>
      <c r="D38" s="56">
        <v>10</v>
      </c>
      <c r="E38" s="54">
        <v>3900</v>
      </c>
      <c r="F38" s="54">
        <f>D38*E38</f>
        <v>39000</v>
      </c>
      <c r="G38" s="54"/>
      <c r="H38" s="54"/>
      <c r="I38" s="54">
        <f t="shared" si="2"/>
        <v>39000</v>
      </c>
    </row>
    <row r="39" spans="1:9" s="37" customFormat="1" ht="15.75" x14ac:dyDescent="0.25">
      <c r="A39" s="35"/>
      <c r="B39" s="36" t="s">
        <v>81</v>
      </c>
      <c r="C39" s="73" t="s">
        <v>31</v>
      </c>
      <c r="D39" s="56">
        <v>2</v>
      </c>
      <c r="E39" s="54">
        <v>850</v>
      </c>
      <c r="F39" s="54">
        <f t="shared" si="4"/>
        <v>1700</v>
      </c>
      <c r="G39" s="54"/>
      <c r="H39" s="54"/>
      <c r="I39" s="54">
        <f>F39</f>
        <v>1700</v>
      </c>
    </row>
    <row r="40" spans="1:9" s="37" customFormat="1" ht="15.75" x14ac:dyDescent="0.25">
      <c r="A40" s="35"/>
      <c r="B40" s="36" t="s">
        <v>82</v>
      </c>
      <c r="C40" s="73" t="s">
        <v>31</v>
      </c>
      <c r="D40" s="56">
        <v>1</v>
      </c>
      <c r="E40" s="54">
        <v>1050</v>
      </c>
      <c r="F40" s="54">
        <f t="shared" si="4"/>
        <v>1050</v>
      </c>
      <c r="G40" s="54"/>
      <c r="H40" s="54"/>
      <c r="I40" s="54">
        <f t="shared" si="2"/>
        <v>1050</v>
      </c>
    </row>
    <row r="41" spans="1:9" s="37" customFormat="1" ht="15.75" x14ac:dyDescent="0.25">
      <c r="A41" s="35"/>
      <c r="B41" s="36" t="s">
        <v>84</v>
      </c>
      <c r="C41" s="73" t="s">
        <v>31</v>
      </c>
      <c r="D41" s="56">
        <v>1</v>
      </c>
      <c r="E41" s="54">
        <v>8050</v>
      </c>
      <c r="F41" s="54">
        <f t="shared" si="4"/>
        <v>8050</v>
      </c>
      <c r="G41" s="54"/>
      <c r="H41" s="54"/>
      <c r="I41" s="54">
        <f t="shared" si="2"/>
        <v>8050</v>
      </c>
    </row>
    <row r="42" spans="1:9" s="37" customFormat="1" ht="15.75" x14ac:dyDescent="0.25">
      <c r="A42" s="35"/>
      <c r="B42" s="36" t="s">
        <v>83</v>
      </c>
      <c r="C42" s="73" t="s">
        <v>31</v>
      </c>
      <c r="D42" s="56">
        <v>25</v>
      </c>
      <c r="E42" s="54">
        <v>850</v>
      </c>
      <c r="F42" s="54">
        <f t="shared" si="4"/>
        <v>21250</v>
      </c>
      <c r="G42" s="54"/>
      <c r="H42" s="54"/>
      <c r="I42" s="54">
        <f t="shared" si="2"/>
        <v>21250</v>
      </c>
    </row>
    <row r="43" spans="1:9" ht="31.5" x14ac:dyDescent="0.25">
      <c r="A43" s="3"/>
      <c r="B43" s="2" t="s">
        <v>59</v>
      </c>
      <c r="C43" s="71"/>
      <c r="D43" s="52"/>
      <c r="E43" s="53"/>
      <c r="F43" s="51">
        <f>F44+F45</f>
        <v>613000</v>
      </c>
      <c r="G43" s="53"/>
      <c r="H43" s="53"/>
      <c r="I43" s="51">
        <f>I44+I45</f>
        <v>613000</v>
      </c>
    </row>
    <row r="44" spans="1:9" ht="15.75" x14ac:dyDescent="0.25">
      <c r="A44" s="3"/>
      <c r="B44" s="33" t="s">
        <v>72</v>
      </c>
      <c r="C44" s="71" t="s">
        <v>37</v>
      </c>
      <c r="D44" s="52">
        <v>1</v>
      </c>
      <c r="E44" s="53">
        <v>100000</v>
      </c>
      <c r="F44" s="53">
        <f>D44*E44</f>
        <v>100000</v>
      </c>
      <c r="G44" s="53"/>
      <c r="H44" s="53"/>
      <c r="I44" s="53">
        <f>F44</f>
        <v>100000</v>
      </c>
    </row>
    <row r="45" spans="1:9" ht="15.75" x14ac:dyDescent="0.25">
      <c r="A45" s="3"/>
      <c r="B45" s="16" t="s">
        <v>62</v>
      </c>
      <c r="C45" s="71" t="s">
        <v>37</v>
      </c>
      <c r="D45" s="52">
        <v>1</v>
      </c>
      <c r="E45" s="53">
        <v>513000</v>
      </c>
      <c r="F45" s="53">
        <f>D45*E45</f>
        <v>513000</v>
      </c>
      <c r="G45" s="53"/>
      <c r="H45" s="53"/>
      <c r="I45" s="53">
        <f>F45</f>
        <v>513000</v>
      </c>
    </row>
    <row r="46" spans="1:9" ht="15.75" x14ac:dyDescent="0.25">
      <c r="A46" s="3"/>
      <c r="B46" s="17" t="s">
        <v>34</v>
      </c>
      <c r="C46" s="71"/>
      <c r="D46" s="52"/>
      <c r="E46" s="53"/>
      <c r="F46" s="51">
        <f>F47</f>
        <v>17500</v>
      </c>
      <c r="G46" s="53"/>
      <c r="H46" s="53"/>
      <c r="I46" s="51">
        <f>I47</f>
        <v>17500</v>
      </c>
    </row>
    <row r="47" spans="1:9" ht="15.75" x14ac:dyDescent="0.25">
      <c r="A47" s="3"/>
      <c r="B47" s="18" t="s">
        <v>35</v>
      </c>
      <c r="C47" s="71" t="s">
        <v>31</v>
      </c>
      <c r="D47" s="52">
        <v>1</v>
      </c>
      <c r="E47" s="53">
        <v>17500</v>
      </c>
      <c r="F47" s="53">
        <f>D47*E47</f>
        <v>17500</v>
      </c>
      <c r="G47" s="53"/>
      <c r="H47" s="53"/>
      <c r="I47" s="53">
        <f>F47</f>
        <v>17500</v>
      </c>
    </row>
    <row r="48" spans="1:9" s="7" customFormat="1" ht="15.75" x14ac:dyDescent="0.25">
      <c r="A48" s="2"/>
      <c r="B48" s="9" t="s">
        <v>38</v>
      </c>
      <c r="C48" s="71"/>
      <c r="D48" s="52"/>
      <c r="E48" s="53"/>
      <c r="F48" s="50">
        <f>F49+F50+F52</f>
        <v>2639500</v>
      </c>
      <c r="G48" s="51"/>
      <c r="H48" s="51"/>
      <c r="I48" s="51">
        <f>I49+I50+I52</f>
        <v>2639500</v>
      </c>
    </row>
    <row r="49" spans="1:9" ht="15.75" x14ac:dyDescent="0.25">
      <c r="A49" s="3"/>
      <c r="B49" s="19" t="s">
        <v>39</v>
      </c>
      <c r="C49" s="74" t="s">
        <v>31</v>
      </c>
      <c r="D49" s="58">
        <v>5</v>
      </c>
      <c r="E49" s="59">
        <v>500000</v>
      </c>
      <c r="F49" s="59">
        <f>D49*E49</f>
        <v>2500000</v>
      </c>
      <c r="G49" s="59"/>
      <c r="H49" s="59"/>
      <c r="I49" s="59">
        <f>F49</f>
        <v>2500000</v>
      </c>
    </row>
    <row r="50" spans="1:9" ht="15.75" x14ac:dyDescent="0.25">
      <c r="A50" s="3"/>
      <c r="B50" s="17" t="s">
        <v>34</v>
      </c>
      <c r="C50" s="75"/>
      <c r="D50" s="60"/>
      <c r="E50" s="61"/>
      <c r="F50" s="62">
        <f>F51</f>
        <v>5500</v>
      </c>
      <c r="G50" s="62"/>
      <c r="H50" s="62"/>
      <c r="I50" s="62">
        <f>I51</f>
        <v>5500</v>
      </c>
    </row>
    <row r="51" spans="1:9" ht="15.75" x14ac:dyDescent="0.25">
      <c r="A51" s="3"/>
      <c r="B51" s="20" t="s">
        <v>40</v>
      </c>
      <c r="C51" s="71" t="s">
        <v>31</v>
      </c>
      <c r="D51" s="52">
        <v>5</v>
      </c>
      <c r="E51" s="53">
        <v>1100</v>
      </c>
      <c r="F51" s="53">
        <f>D51*E51</f>
        <v>5500</v>
      </c>
      <c r="G51" s="53"/>
      <c r="H51" s="53"/>
      <c r="I51" s="53">
        <f>F51</f>
        <v>5500</v>
      </c>
    </row>
    <row r="52" spans="1:9" ht="31.5" x14ac:dyDescent="0.25">
      <c r="A52" s="3"/>
      <c r="B52" s="2" t="s">
        <v>36</v>
      </c>
      <c r="C52" s="71"/>
      <c r="D52" s="52"/>
      <c r="E52" s="53"/>
      <c r="F52" s="51">
        <f>F53</f>
        <v>134000</v>
      </c>
      <c r="G52" s="51"/>
      <c r="H52" s="51"/>
      <c r="I52" s="51">
        <f>I53</f>
        <v>134000</v>
      </c>
    </row>
    <row r="53" spans="1:9" s="7" customFormat="1" ht="47.25" x14ac:dyDescent="0.25">
      <c r="A53" s="3"/>
      <c r="B53" s="33" t="s">
        <v>75</v>
      </c>
      <c r="C53" s="71" t="s">
        <v>37</v>
      </c>
      <c r="D53" s="52">
        <v>2</v>
      </c>
      <c r="E53" s="53">
        <v>67000</v>
      </c>
      <c r="F53" s="53">
        <f>D53*E53</f>
        <v>134000</v>
      </c>
      <c r="G53" s="53"/>
      <c r="H53" s="53"/>
      <c r="I53" s="53">
        <f>F53</f>
        <v>134000</v>
      </c>
    </row>
    <row r="54" spans="1:9" s="7" customFormat="1" ht="31.5" x14ac:dyDescent="0.25">
      <c r="A54" s="5"/>
      <c r="B54" s="5" t="s">
        <v>41</v>
      </c>
      <c r="C54" s="76"/>
      <c r="D54" s="63"/>
      <c r="E54" s="64"/>
      <c r="F54" s="50">
        <f>F55</f>
        <v>127420</v>
      </c>
      <c r="G54" s="51"/>
      <c r="H54" s="51"/>
      <c r="I54" s="51">
        <f>I55</f>
        <v>127420</v>
      </c>
    </row>
    <row r="55" spans="1:9" ht="31.5" x14ac:dyDescent="0.25">
      <c r="A55" s="5"/>
      <c r="B55" s="2" t="s">
        <v>59</v>
      </c>
      <c r="C55" s="76"/>
      <c r="D55" s="63"/>
      <c r="E55" s="64"/>
      <c r="F55" s="65">
        <f>F56+F57</f>
        <v>127420</v>
      </c>
      <c r="G55" s="51"/>
      <c r="H55" s="51"/>
      <c r="I55" s="51">
        <f>I56+I57</f>
        <v>127420</v>
      </c>
    </row>
    <row r="56" spans="1:9" ht="15.75" x14ac:dyDescent="0.25">
      <c r="A56" s="3"/>
      <c r="B56" s="30" t="s">
        <v>66</v>
      </c>
      <c r="C56" s="71" t="s">
        <v>37</v>
      </c>
      <c r="D56" s="52">
        <v>1</v>
      </c>
      <c r="E56" s="53">
        <v>74320</v>
      </c>
      <c r="F56" s="53">
        <f>D56*E56</f>
        <v>74320</v>
      </c>
      <c r="G56" s="53"/>
      <c r="H56" s="53"/>
      <c r="I56" s="53">
        <f>F56</f>
        <v>74320</v>
      </c>
    </row>
    <row r="57" spans="1:9" ht="15.75" x14ac:dyDescent="0.25">
      <c r="A57" s="3"/>
      <c r="B57" s="30" t="s">
        <v>61</v>
      </c>
      <c r="C57" s="71" t="s">
        <v>31</v>
      </c>
      <c r="D57" s="52">
        <v>10</v>
      </c>
      <c r="E57" s="53">
        <v>5310</v>
      </c>
      <c r="F57" s="53">
        <f>D57*E57</f>
        <v>53100</v>
      </c>
      <c r="G57" s="53"/>
      <c r="H57" s="53"/>
      <c r="I57" s="53">
        <f>F57</f>
        <v>53100</v>
      </c>
    </row>
    <row r="58" spans="1:9" s="7" customFormat="1" ht="47.25" x14ac:dyDescent="0.25">
      <c r="A58" s="10"/>
      <c r="B58" s="11" t="s">
        <v>42</v>
      </c>
      <c r="C58" s="77"/>
      <c r="D58" s="66"/>
      <c r="E58" s="62"/>
      <c r="F58" s="67">
        <f>F59+F61</f>
        <v>250500</v>
      </c>
      <c r="G58" s="51"/>
      <c r="H58" s="51"/>
      <c r="I58" s="62">
        <f>I59+I61</f>
        <v>250500</v>
      </c>
    </row>
    <row r="59" spans="1:9" ht="31.5" x14ac:dyDescent="0.25">
      <c r="A59" s="4"/>
      <c r="B59" s="21" t="s">
        <v>59</v>
      </c>
      <c r="C59" s="75"/>
      <c r="D59" s="60"/>
      <c r="E59" s="61"/>
      <c r="F59" s="62">
        <f>F60</f>
        <v>201000</v>
      </c>
      <c r="G59" s="51"/>
      <c r="H59" s="51"/>
      <c r="I59" s="51">
        <f>I60</f>
        <v>201000</v>
      </c>
    </row>
    <row r="60" spans="1:9" s="7" customFormat="1" ht="47.25" x14ac:dyDescent="0.25">
      <c r="A60" s="4"/>
      <c r="B60" s="18" t="s">
        <v>49</v>
      </c>
      <c r="C60" s="75" t="s">
        <v>37</v>
      </c>
      <c r="D60" s="60">
        <v>3</v>
      </c>
      <c r="E60" s="61">
        <v>67000</v>
      </c>
      <c r="F60" s="61">
        <f>D60*E60</f>
        <v>201000</v>
      </c>
      <c r="G60" s="53"/>
      <c r="H60" s="53"/>
      <c r="I60" s="53">
        <f>F60</f>
        <v>201000</v>
      </c>
    </row>
    <row r="61" spans="1:9" ht="47.25" x14ac:dyDescent="0.25">
      <c r="A61" s="4"/>
      <c r="B61" s="6" t="s">
        <v>60</v>
      </c>
      <c r="C61" s="75"/>
      <c r="D61" s="60"/>
      <c r="E61" s="61"/>
      <c r="F61" s="62">
        <f>F62</f>
        <v>49500</v>
      </c>
      <c r="G61" s="53"/>
      <c r="H61" s="53"/>
      <c r="I61" s="51">
        <f>I62</f>
        <v>49500</v>
      </c>
    </row>
    <row r="62" spans="1:9" ht="15.75" x14ac:dyDescent="0.25">
      <c r="A62" s="4"/>
      <c r="B62" s="13" t="s">
        <v>73</v>
      </c>
      <c r="C62" s="75" t="s">
        <v>43</v>
      </c>
      <c r="D62" s="60">
        <v>9</v>
      </c>
      <c r="E62" s="61">
        <f>1100*5</f>
        <v>5500</v>
      </c>
      <c r="F62" s="61">
        <f>D62*E62</f>
        <v>49500</v>
      </c>
      <c r="G62" s="53"/>
      <c r="H62" s="53"/>
      <c r="I62" s="53">
        <f>F62</f>
        <v>49500</v>
      </c>
    </row>
    <row r="63" spans="1:9" s="12" customFormat="1" ht="15.75" x14ac:dyDescent="0.25">
      <c r="A63" s="15"/>
      <c r="B63" s="6" t="s">
        <v>58</v>
      </c>
      <c r="C63" s="77"/>
      <c r="D63" s="66"/>
      <c r="E63" s="62"/>
      <c r="F63" s="67">
        <f>F64</f>
        <v>350000</v>
      </c>
      <c r="G63" s="51"/>
      <c r="H63" s="51"/>
      <c r="I63" s="51">
        <f>I64</f>
        <v>350000</v>
      </c>
    </row>
    <row r="64" spans="1:9" s="14" customFormat="1" ht="15.75" x14ac:dyDescent="0.25">
      <c r="A64" s="4"/>
      <c r="B64" s="13" t="s">
        <v>74</v>
      </c>
      <c r="C64" s="75" t="s">
        <v>37</v>
      </c>
      <c r="D64" s="60">
        <v>1</v>
      </c>
      <c r="E64" s="61">
        <v>350000</v>
      </c>
      <c r="F64" s="61">
        <f>D64*E64</f>
        <v>350000</v>
      </c>
      <c r="G64" s="53"/>
      <c r="H64" s="53"/>
      <c r="I64" s="53">
        <f>F64</f>
        <v>350000</v>
      </c>
    </row>
    <row r="65" spans="1:9" s="12" customFormat="1" ht="15.75" x14ac:dyDescent="0.25">
      <c r="A65" s="2"/>
      <c r="B65" s="2" t="s">
        <v>13</v>
      </c>
      <c r="C65" s="78"/>
      <c r="D65" s="79"/>
      <c r="E65" s="80"/>
      <c r="F65" s="51">
        <f>F8+F17+F22</f>
        <v>9153000</v>
      </c>
      <c r="G65" s="51"/>
      <c r="H65" s="80"/>
      <c r="I65" s="51">
        <f>I8+I17+I22</f>
        <v>9153000</v>
      </c>
    </row>
    <row r="66" spans="1:9" ht="15.75" x14ac:dyDescent="0.25">
      <c r="A66" s="45" t="s">
        <v>14</v>
      </c>
      <c r="B66" s="45"/>
      <c r="C66" s="45"/>
      <c r="D66" s="45"/>
      <c r="E66" s="45"/>
      <c r="F66" s="45"/>
      <c r="G66" s="45"/>
      <c r="H66" s="45"/>
      <c r="I66" s="45"/>
    </row>
    <row r="67" spans="1:9" ht="15.75" x14ac:dyDescent="0.25">
      <c r="A67" s="40" t="s">
        <v>15</v>
      </c>
      <c r="B67" s="40"/>
      <c r="C67" s="40"/>
      <c r="D67" s="40"/>
      <c r="E67" s="40"/>
      <c r="F67" s="40"/>
      <c r="G67" s="40"/>
      <c r="H67" s="40"/>
      <c r="I67" s="40"/>
    </row>
    <row r="68" spans="1:9" ht="15.75" x14ac:dyDescent="0.25">
      <c r="A68" s="47" t="s">
        <v>50</v>
      </c>
      <c r="B68" s="47"/>
      <c r="C68" s="31"/>
      <c r="D68" s="32"/>
      <c r="E68" s="31"/>
      <c r="F68" s="31"/>
      <c r="G68" s="31"/>
      <c r="H68" s="31"/>
      <c r="I68" s="31"/>
    </row>
    <row r="69" spans="1:9" ht="15.75" x14ac:dyDescent="0.25">
      <c r="A69" s="46" t="s">
        <v>51</v>
      </c>
      <c r="B69" s="46"/>
      <c r="C69" s="46"/>
      <c r="D69" s="46"/>
      <c r="E69" s="46"/>
      <c r="F69" s="46"/>
      <c r="G69" s="46"/>
      <c r="H69" s="46"/>
      <c r="I69" s="46"/>
    </row>
    <row r="70" spans="1:9" ht="14.25" customHeight="1" x14ac:dyDescent="0.25">
      <c r="A70" s="23" t="s">
        <v>16</v>
      </c>
      <c r="B70" s="31"/>
      <c r="C70" s="31"/>
      <c r="D70" s="32"/>
      <c r="E70" s="31"/>
      <c r="F70" s="31"/>
      <c r="G70" s="31"/>
      <c r="H70" s="31"/>
      <c r="I70" s="31"/>
    </row>
    <row r="71" spans="1:9" ht="15.75" x14ac:dyDescent="0.25">
      <c r="A71" s="40" t="s">
        <v>17</v>
      </c>
      <c r="B71" s="40"/>
      <c r="C71" s="40"/>
      <c r="D71" s="40"/>
      <c r="E71" s="40"/>
      <c r="F71" s="40"/>
      <c r="G71" s="40"/>
      <c r="H71" s="40"/>
      <c r="I71" s="40"/>
    </row>
    <row r="72" spans="1:9" ht="15.75" x14ac:dyDescent="0.25">
      <c r="A72" s="40" t="s">
        <v>18</v>
      </c>
      <c r="B72" s="40"/>
      <c r="C72" s="40"/>
      <c r="D72" s="40"/>
      <c r="E72" s="40"/>
      <c r="F72" s="40"/>
      <c r="G72" s="40"/>
      <c r="H72" s="40"/>
      <c r="I72" s="40"/>
    </row>
    <row r="73" spans="1:9" ht="15.75" x14ac:dyDescent="0.25">
      <c r="A73" s="44" t="s">
        <v>19</v>
      </c>
      <c r="B73" s="44"/>
      <c r="C73" s="44"/>
      <c r="D73" s="44"/>
      <c r="E73" s="44"/>
      <c r="F73" s="44"/>
      <c r="G73" s="44"/>
      <c r="H73" s="44"/>
      <c r="I73" s="44"/>
    </row>
    <row r="74" spans="1:9" ht="15.75" x14ac:dyDescent="0.25">
      <c r="A74" s="24" t="s">
        <v>89</v>
      </c>
      <c r="B74" s="14"/>
      <c r="C74" s="14"/>
      <c r="D74" s="28"/>
      <c r="E74" s="14"/>
      <c r="F74" s="14"/>
      <c r="G74" s="14"/>
      <c r="H74" s="14"/>
      <c r="I74" s="14"/>
    </row>
    <row r="75" spans="1:9" ht="15.75" x14ac:dyDescent="0.25">
      <c r="A75" s="24" t="s">
        <v>90</v>
      </c>
      <c r="B75" s="14"/>
      <c r="C75" s="14"/>
      <c r="D75" s="28"/>
      <c r="E75" s="14"/>
      <c r="F75" s="14"/>
      <c r="G75" s="14"/>
      <c r="H75" s="14"/>
      <c r="I75" s="14"/>
    </row>
    <row r="76" spans="1:9" ht="15.75" x14ac:dyDescent="0.25">
      <c r="A76" s="24"/>
      <c r="B76" s="14"/>
      <c r="C76" s="14"/>
      <c r="D76" s="28"/>
      <c r="E76" s="14"/>
      <c r="F76" s="14"/>
      <c r="G76" s="14"/>
      <c r="H76" s="14"/>
      <c r="I76" s="14"/>
    </row>
    <row r="77" spans="1:9" ht="15.75" x14ac:dyDescent="0.25">
      <c r="A77" s="24" t="s">
        <v>87</v>
      </c>
      <c r="B77" s="14"/>
      <c r="C77" s="14"/>
      <c r="D77" s="28"/>
      <c r="E77" s="14"/>
      <c r="F77" s="14"/>
      <c r="G77" s="14"/>
      <c r="H77" s="14"/>
      <c r="I77" s="14"/>
    </row>
    <row r="78" spans="1:9" ht="15.75" x14ac:dyDescent="0.25">
      <c r="A78" s="24" t="s">
        <v>88</v>
      </c>
      <c r="B78" s="14"/>
      <c r="C78" s="14"/>
      <c r="D78" s="28"/>
      <c r="E78" s="14"/>
      <c r="F78" s="14"/>
      <c r="G78" s="14"/>
      <c r="H78" s="14"/>
      <c r="I78" s="14"/>
    </row>
    <row r="79" spans="1:9" ht="15.75" x14ac:dyDescent="0.25">
      <c r="A79" s="24"/>
      <c r="B79" s="14"/>
      <c r="C79" s="14"/>
      <c r="D79" s="28"/>
      <c r="E79" s="14"/>
      <c r="F79" s="14"/>
      <c r="G79" s="14"/>
      <c r="H79" s="14"/>
      <c r="I79" s="14"/>
    </row>
    <row r="80" spans="1:9" ht="15.75" x14ac:dyDescent="0.25">
      <c r="A80" s="24" t="s">
        <v>20</v>
      </c>
      <c r="B80" s="14"/>
      <c r="C80" s="14"/>
      <c r="D80" s="28"/>
      <c r="E80" s="14"/>
      <c r="F80" s="14"/>
      <c r="G80" s="14"/>
      <c r="H80" s="14"/>
      <c r="I80" s="14"/>
    </row>
    <row r="81" spans="1:9" ht="15.75" x14ac:dyDescent="0.25">
      <c r="A81" s="24" t="s">
        <v>21</v>
      </c>
      <c r="B81" s="14"/>
      <c r="C81" s="14"/>
      <c r="D81" s="28"/>
      <c r="E81" s="14"/>
      <c r="F81" s="14"/>
      <c r="G81" s="14"/>
      <c r="H81" s="14"/>
      <c r="I81" s="14"/>
    </row>
    <row r="82" spans="1:9" ht="15.75" x14ac:dyDescent="0.25">
      <c r="A82" s="24" t="s">
        <v>52</v>
      </c>
      <c r="B82" s="14"/>
      <c r="C82" s="14"/>
      <c r="D82" s="28"/>
      <c r="E82" s="14"/>
      <c r="F82" s="14"/>
      <c r="G82" s="14"/>
      <c r="H82" s="14"/>
      <c r="I82" s="14"/>
    </row>
    <row r="83" spans="1:9" ht="15.75" x14ac:dyDescent="0.25">
      <c r="A83" s="25"/>
      <c r="B83" s="14"/>
      <c r="C83" s="14"/>
      <c r="D83" s="28"/>
      <c r="E83" s="14"/>
      <c r="F83" s="14"/>
      <c r="G83" s="14"/>
      <c r="H83" s="14"/>
      <c r="I83" s="14"/>
    </row>
    <row r="84" spans="1:9" ht="15.75" x14ac:dyDescent="0.25">
      <c r="A84" s="24" t="s">
        <v>85</v>
      </c>
      <c r="B84" s="14"/>
      <c r="C84" s="14"/>
      <c r="D84" s="28"/>
      <c r="E84" s="14"/>
      <c r="F84" s="14"/>
      <c r="G84" s="14"/>
      <c r="H84" s="14"/>
      <c r="I84" s="14"/>
    </row>
    <row r="85" spans="1:9" ht="15.75" x14ac:dyDescent="0.25">
      <c r="A85" s="24" t="s">
        <v>21</v>
      </c>
      <c r="B85" s="14"/>
      <c r="C85" s="14"/>
      <c r="D85" s="28"/>
      <c r="E85" s="14"/>
      <c r="F85" s="14"/>
      <c r="G85" s="14"/>
      <c r="H85" s="14"/>
      <c r="I85" s="14"/>
    </row>
    <row r="86" spans="1:9" ht="15.75" x14ac:dyDescent="0.25">
      <c r="A86" s="24" t="s">
        <v>53</v>
      </c>
      <c r="B86" s="14"/>
    </row>
    <row r="87" spans="1:9" x14ac:dyDescent="0.25">
      <c r="A87" s="26"/>
    </row>
  </sheetData>
  <mergeCells count="19">
    <mergeCell ref="A73:I73"/>
    <mergeCell ref="A66:I66"/>
    <mergeCell ref="A67:I67"/>
    <mergeCell ref="A69:I69"/>
    <mergeCell ref="A71:I71"/>
    <mergeCell ref="A72:I72"/>
    <mergeCell ref="A68:B68"/>
    <mergeCell ref="G1:I1"/>
    <mergeCell ref="A6:A7"/>
    <mergeCell ref="G6:I6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2021-03-25T04:42:06Z</cp:lastPrinted>
  <dcterms:created xsi:type="dcterms:W3CDTF">2021-01-27T10:48:44Z</dcterms:created>
  <dcterms:modified xsi:type="dcterms:W3CDTF">2021-03-25T04:47:11Z</dcterms:modified>
</cp:coreProperties>
</file>