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850"/>
  </bookViews>
  <sheets>
    <sheet name="корректировка" sheetId="4" r:id="rId1"/>
  </sheets>
  <calcPr calcId="181029" refMode="R1C1"/>
</workbook>
</file>

<file path=xl/calcChain.xml><?xml version="1.0" encoding="utf-8"?>
<calcChain xmlns="http://schemas.openxmlformats.org/spreadsheetml/2006/main">
  <c r="F27" i="4" l="1"/>
  <c r="I27" i="4"/>
  <c r="F28" i="4"/>
  <c r="I28" i="4"/>
  <c r="F29" i="4"/>
  <c r="I29" i="4"/>
  <c r="F30" i="4"/>
  <c r="I30" i="4"/>
  <c r="F31" i="4"/>
  <c r="I31" i="4"/>
  <c r="F32" i="4"/>
  <c r="I32" i="4"/>
  <c r="F26" i="4"/>
  <c r="I26" i="4"/>
  <c r="F78" i="4"/>
  <c r="I78" i="4"/>
  <c r="F77" i="4"/>
  <c r="I77" i="4"/>
  <c r="F74" i="4"/>
  <c r="I74" i="4"/>
  <c r="F73" i="4"/>
  <c r="I73" i="4"/>
  <c r="F72" i="4"/>
  <c r="I72" i="4"/>
  <c r="F70" i="4"/>
  <c r="I70" i="4"/>
  <c r="E69" i="4"/>
  <c r="F69" i="4"/>
  <c r="F68" i="4"/>
  <c r="I68" i="4"/>
  <c r="F66" i="4"/>
  <c r="I66" i="4"/>
  <c r="F65" i="4"/>
  <c r="I65" i="4"/>
  <c r="F64" i="4"/>
  <c r="I64" i="4"/>
  <c r="F62" i="4"/>
  <c r="I62" i="4"/>
  <c r="D61" i="4"/>
  <c r="F61" i="4"/>
  <c r="D60" i="4"/>
  <c r="F60" i="4"/>
  <c r="F58" i="4"/>
  <c r="I58" i="4"/>
  <c r="D57" i="4"/>
  <c r="F57" i="4"/>
  <c r="I57" i="4"/>
  <c r="D56" i="4"/>
  <c r="F56" i="4"/>
  <c r="I56" i="4"/>
  <c r="F54" i="4"/>
  <c r="I54" i="4"/>
  <c r="D53" i="4"/>
  <c r="F53" i="4"/>
  <c r="I53" i="4"/>
  <c r="D52" i="4"/>
  <c r="F52" i="4"/>
  <c r="I52" i="4"/>
  <c r="F48" i="4"/>
  <c r="I48" i="4"/>
  <c r="E47" i="4"/>
  <c r="F47" i="4"/>
  <c r="I47" i="4"/>
  <c r="F46" i="4"/>
  <c r="I46" i="4"/>
  <c r="F43" i="4"/>
  <c r="I43" i="4"/>
  <c r="F39" i="4"/>
  <c r="I39" i="4"/>
  <c r="E36" i="4"/>
  <c r="F36" i="4"/>
  <c r="F25" i="4"/>
  <c r="I25" i="4"/>
  <c r="F24" i="4"/>
  <c r="F23" i="4"/>
  <c r="I23" i="4"/>
  <c r="F22" i="4"/>
  <c r="I22" i="4"/>
  <c r="F21" i="4"/>
  <c r="I21" i="4"/>
  <c r="F19" i="4"/>
  <c r="I19" i="4"/>
  <c r="F18" i="4"/>
  <c r="I18" i="4"/>
  <c r="E17" i="4"/>
  <c r="F17" i="4"/>
  <c r="I17" i="4"/>
  <c r="E16" i="4"/>
  <c r="F16" i="4"/>
  <c r="I16" i="4"/>
  <c r="F15" i="4"/>
  <c r="I15" i="4"/>
  <c r="F14" i="4"/>
  <c r="I14" i="4"/>
  <c r="F13" i="4"/>
  <c r="I13" i="4"/>
  <c r="F12" i="4"/>
  <c r="I12" i="4"/>
  <c r="F42" i="4"/>
  <c r="I42" i="4"/>
  <c r="F71" i="4"/>
  <c r="I71" i="4"/>
  <c r="I60" i="4"/>
  <c r="F38" i="4"/>
  <c r="I38" i="4"/>
  <c r="F45" i="4"/>
  <c r="F44" i="4"/>
  <c r="I44" i="4"/>
  <c r="F51" i="4"/>
  <c r="F41" i="4"/>
  <c r="I41" i="4"/>
  <c r="F76" i="4"/>
  <c r="I76" i="4"/>
  <c r="I24" i="4"/>
  <c r="F55" i="4"/>
  <c r="F37" i="4"/>
  <c r="I37" i="4"/>
  <c r="I45" i="4"/>
  <c r="I51" i="4"/>
  <c r="F75" i="4"/>
  <c r="I75" i="4"/>
  <c r="I61" i="4"/>
  <c r="F59" i="4"/>
  <c r="I59" i="4"/>
  <c r="I36" i="4"/>
  <c r="F35" i="4"/>
  <c r="I69" i="4"/>
  <c r="F67" i="4"/>
  <c r="I67" i="4"/>
  <c r="I55" i="4"/>
  <c r="F20" i="4"/>
  <c r="I20" i="4"/>
  <c r="F40" i="4"/>
  <c r="I40" i="4"/>
  <c r="F11" i="4"/>
  <c r="F63" i="4"/>
  <c r="I63" i="4"/>
  <c r="I11" i="4"/>
  <c r="F10" i="4"/>
  <c r="F50" i="4"/>
  <c r="I35" i="4"/>
  <c r="F34" i="4"/>
  <c r="F49" i="4"/>
  <c r="I49" i="4"/>
  <c r="I50" i="4"/>
  <c r="I10" i="4"/>
  <c r="I79" i="4"/>
  <c r="F79" i="4"/>
  <c r="I34" i="4"/>
  <c r="F33" i="4"/>
  <c r="I33" i="4"/>
</calcChain>
</file>

<file path=xl/sharedStrings.xml><?xml version="1.0" encoding="utf-8"?>
<sst xmlns="http://schemas.openxmlformats.org/spreadsheetml/2006/main" count="145" uniqueCount="98">
  <si>
    <t>№</t>
  </si>
  <si>
    <t xml:space="preserve">Статьи расходов </t>
  </si>
  <si>
    <t>Единица измерения</t>
  </si>
  <si>
    <t xml:space="preserve">Количество </t>
  </si>
  <si>
    <t>Стоимость, тенге</t>
  </si>
  <si>
    <t>Административные затраты:</t>
  </si>
  <si>
    <t>Прямые расходы:</t>
  </si>
  <si>
    <t>Всего, по утвержденной смете, тенге</t>
  </si>
  <si>
    <t>Банковские услуги</t>
  </si>
  <si>
    <t>Заработная плата, в том числе:</t>
  </si>
  <si>
    <t>Материально-техническое обеспечение:</t>
  </si>
  <si>
    <t>Итого</t>
  </si>
  <si>
    <t>Сумма гранта: 31 891 320 (тридцать один миллион восемьсот девяносто одна тысяча триста двадцать) тенге</t>
  </si>
  <si>
    <t>Руководитель проекта</t>
  </si>
  <si>
    <t>месяц</t>
  </si>
  <si>
    <t>Бухгалтер</t>
  </si>
  <si>
    <t>Координатор проекта</t>
  </si>
  <si>
    <t>Специалист по связям с общественностью</t>
  </si>
  <si>
    <t>Социальный налог и социальные отчисления</t>
  </si>
  <si>
    <t>Обязательное социальное медицинское страхование</t>
  </si>
  <si>
    <t>Расходы на оплату услуг связи (почтовые расходы)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</si>
  <si>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</si>
  <si>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Канцелярские товары</t>
  </si>
  <si>
    <t>Веб-камера для компьютера</t>
  </si>
  <si>
    <t>штук</t>
  </si>
  <si>
    <t>Персональный компьютер с комплектующими</t>
  </si>
  <si>
    <t>Ноутбук</t>
  </si>
  <si>
    <t>МФУ</t>
  </si>
  <si>
    <t>Мероприятие 1. Создание community-центров в в Атырауской, Актюбинской, Жамбылской и Восточно-Казахстанской областях</t>
  </si>
  <si>
    <t>Расходы по оплате работ и услуг, оказываемых юридическими и физическими лицами, в том числе:</t>
  </si>
  <si>
    <t>Услуги координаторов работы community-центров (7 месяцев*120 000 тенге)</t>
  </si>
  <si>
    <t>услуга</t>
  </si>
  <si>
    <t>Мероприятие 2. Проведение оценки потребности местного сообщества</t>
  </si>
  <si>
    <t>Услуги разработки анкеты онлайн-опроса и обработка</t>
  </si>
  <si>
    <t>Мероприятие 3. Конкурс малых грантов</t>
  </si>
  <si>
    <t>Малых гранты, в том числе:</t>
  </si>
  <si>
    <t>Малые гранты (8 регионов)</t>
  </si>
  <si>
    <t>Мероприятие 4. Разработка инклюзивных планов развития сел</t>
  </si>
  <si>
    <t>Услуги по разработка инклюзивных планов развития сел</t>
  </si>
  <si>
    <t>Услуги перевода 4- х планов (30 страниц*2 000 тенге)</t>
  </si>
  <si>
    <t>Услуги по тираживанию инклюзивных планов развития сел (30 страниц)</t>
  </si>
  <si>
    <t>Мероприятие 5. Семинары в Восточно-Казахстанской, Павлодарской, Карагандинской, Костанайской, Атырауской, Актюбинской, Акмолинской, Жамбылской областей (по 2 раза в 8-ми регионах по 15 участников)</t>
  </si>
  <si>
    <t>Расходы на служебные командировки для проведения семинаров в г.Актобе, Атырау, Жамбыл обл., в том числе:</t>
  </si>
  <si>
    <t>Командировка в г. Актобе, в том числе:</t>
  </si>
  <si>
    <t>Суточные (1 командировка*2 человека*3 дня)</t>
  </si>
  <si>
    <t>человек/дней</t>
  </si>
  <si>
    <t>Проживание (1 командировка*2 человека*2 дня)</t>
  </si>
  <si>
    <t>Проезд  (1 командировка*2 человека*2 билета)</t>
  </si>
  <si>
    <t>билет</t>
  </si>
  <si>
    <t>Командировка в г. Атырау, в том числе:</t>
  </si>
  <si>
    <t>Проезд (1 командировка*2 человека*2 билета)</t>
  </si>
  <si>
    <t>Командировка в г.Тараз, в том числе:</t>
  </si>
  <si>
    <t>Суточные (1 командировка*2 человека*4 дня)</t>
  </si>
  <si>
    <t>Проживание (1 командировка*2 человека*3 дня)</t>
  </si>
  <si>
    <t>Приобретение раздаточных материалов, в том числе:</t>
  </si>
  <si>
    <t>Ручка</t>
  </si>
  <si>
    <t>Папка</t>
  </si>
  <si>
    <t>Блокнот</t>
  </si>
  <si>
    <t>Услуга тренера (с учетом проезда и проживания)</t>
  </si>
  <si>
    <t>Услуги региональных координаторов-логистика семинаров, консультационная поддержка сельских жителей, мониторинговые визиты грантополучателей (7 месяцев*100 000 тенге)</t>
  </si>
  <si>
    <t>Услуги по продвижению в социльных сетях (Facebook, Instagram)</t>
  </si>
  <si>
    <t>Представительские расходы, в том числе:</t>
  </si>
  <si>
    <t>Обед</t>
  </si>
  <si>
    <t>человек</t>
  </si>
  <si>
    <t>Аренда зала (2 семинара в 8 регионах)</t>
  </si>
  <si>
    <t>Вода</t>
  </si>
  <si>
    <t>Мероприятие 6. Повышение информированности граждан</t>
  </si>
  <si>
    <t>Разработка информационной брошюры по МСУ "Вовлечение общественности к участию в процессе принятия решений на местном уровне"</t>
  </si>
  <si>
    <t>Распечатка информационной брошюры (25 страниц)</t>
  </si>
  <si>
    <r>
      <rPr>
        <b/>
        <sz val="12"/>
        <color indexed="8"/>
        <rFont val="Times New Roman"/>
        <family val="1"/>
        <charset val="204"/>
      </rPr>
      <t>Грантополучатель: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Объединение юридических лиц в форме ассоциации «Гражданский Альянс Мангистауской области по вопросам развития общества» </t>
    </r>
  </si>
  <si>
    <t>Принтер черно-белый</t>
  </si>
  <si>
    <t>Принтер цветной</t>
  </si>
  <si>
    <t>Мебель офисная (стеллаж)</t>
  </si>
  <si>
    <t>Мебель офисная (стол)</t>
  </si>
  <si>
    <t>Мебель офисная (шкаф)</t>
  </si>
  <si>
    <t>Монитор</t>
  </si>
  <si>
    <t xml:space="preserve">Тема гранта: Организация комплекса мероприятий, направленных на развитие местного самоуправления 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</si>
  <si>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</si>
  <si>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</si>
  <si>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</si>
  <si>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</si>
  <si>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Приложение № 2 
к Договору о предоставлении гранта 
от «___» ________ 20__ года №____</t>
  </si>
  <si>
    <t xml:space="preserve">Смета расходов по реализации социального проекта </t>
  </si>
  <si>
    <r>
      <t xml:space="preserve">С Приложением № </t>
    </r>
    <r>
      <rPr>
        <sz val="12"/>
        <color indexed="8"/>
        <rFont val="Times New Roman"/>
        <family val="1"/>
        <charset val="204"/>
      </rPr>
      <t xml:space="preserve">2 ознакомлен и согласен: </t>
    </r>
  </si>
  <si>
    <t>Грантополучатель:</t>
  </si>
  <si>
    <r>
      <t xml:space="preserve"> Руководитель организации _________________ Ф.И.О </t>
    </r>
    <r>
      <rPr>
        <i/>
        <sz val="12"/>
        <color indexed="8"/>
        <rFont val="Times New Roman"/>
        <family val="1"/>
        <charset val="204"/>
      </rPr>
      <t>(при его наличии)</t>
    </r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</si>
  <si>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</si>
  <si>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</si>
  <si>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</si>
  <si>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</si>
  <si>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Председатель Правления</t>
  </si>
  <si>
    <t>______________  Диас Л.</t>
  </si>
  <si>
    <t>Заместитель Председателя Правления</t>
  </si>
  <si>
    <t>______________  Абенова Б.М.</t>
  </si>
  <si>
    <t>Директор департамента управления проектами</t>
  </si>
  <si>
    <t>______________  Бисембиев Ж.О.</t>
  </si>
  <si>
    <t>Главный менеджер департамента управления проектами</t>
  </si>
  <si>
    <t>______________ Аленова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</si>
</sst>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_-;\-* #,##0.00_-;_-* &quot;-&quot;??_-;_-@_-"/>
    <numFmt numFmtId="176" formatCode="#,##0.0"/>
    <numFmt numFmtId="177" formatCode="0.0"/>
    <numFmt numFmtId="178" formatCode="_-* #,##0_р_._-;\-* #,##0_р_._-;_-* &quot;-&quot;??_р_._-;_-@_-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74">
    <xf numFmtId="0" fontId="0" fillId="0" borderId="0" xfId="0"/>
    <xf numFmtId="1" fontId="6" fillId="2" borderId="0" xfId="0" applyNumberFormat="1" applyFont="1" applyFill="1" applyAlignment="1"/>
    <xf numFmtId="1" fontId="6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left"/>
    </xf>
    <xf numFmtId="177" fontId="7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left"/>
    </xf>
    <xf numFmtId="1" fontId="7" fillId="2" borderId="1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78" fontId="7" fillId="2" borderId="1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8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10"/>
    </xf>
    <xf numFmtId="0" fontId="7" fillId="0" borderId="0" xfId="0" applyFont="1" applyAlignment="1">
      <alignment horizontal="left" vertical="center" wrapText="1" indent="10"/>
    </xf>
    <xf numFmtId="0" fontId="7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A55" zoomScale="80" zoomScaleNormal="80" workbookViewId="0">
      <selection activeCell="A6" sqref="A6:I6"/>
    </sheetView>
  </sheetViews>
  <sheetFormatPr defaultColWidth="9.1796875" defaultRowHeight="18" x14ac:dyDescent="0.4"/>
  <cols>
    <col min="1" max="1" width="5.26953125" style="7" customWidth="1"/>
    <col min="2" max="2" width="47.54296875" style="8" customWidth="1"/>
    <col min="3" max="3" width="14.453125" style="9" customWidth="1"/>
    <col min="4" max="4" width="6.1796875" style="9" customWidth="1"/>
    <col min="5" max="5" width="14.54296875" style="10" customWidth="1"/>
    <col min="6" max="6" width="15.7265625" style="11" customWidth="1"/>
    <col min="7" max="7" width="9.26953125" style="12" customWidth="1"/>
    <col min="8" max="8" width="9.26953125" style="9" customWidth="1"/>
    <col min="9" max="9" width="14.453125" style="9" customWidth="1"/>
    <col min="10" max="10" width="9.81640625" style="8" bestFit="1" customWidth="1"/>
    <col min="11" max="16384" width="9.1796875" style="8"/>
  </cols>
  <sheetData>
    <row r="1" spans="1:9" ht="57" customHeight="1" x14ac:dyDescent="0.4">
      <c r="A1" s="67" t="s">
        <v>81</v>
      </c>
      <c r="B1" s="67"/>
      <c r="C1" s="67"/>
      <c r="D1" s="67"/>
      <c r="E1" s="67"/>
      <c r="F1" s="67"/>
      <c r="G1" s="67"/>
      <c r="H1" s="67"/>
      <c r="I1" s="67"/>
    </row>
    <row r="2" spans="1:9" x14ac:dyDescent="0.4">
      <c r="A2" s="52"/>
      <c r="B2"/>
      <c r="C2"/>
      <c r="D2"/>
      <c r="E2"/>
      <c r="F2"/>
      <c r="G2"/>
      <c r="H2"/>
      <c r="I2"/>
    </row>
    <row r="3" spans="1:9" x14ac:dyDescent="0.4">
      <c r="A3" s="68" t="s">
        <v>82</v>
      </c>
      <c r="B3" s="68"/>
      <c r="C3" s="68"/>
      <c r="D3" s="68"/>
      <c r="E3" s="68"/>
      <c r="F3" s="68"/>
      <c r="G3" s="68"/>
      <c r="H3" s="68"/>
      <c r="I3" s="68"/>
    </row>
    <row r="5" spans="1:9" s="13" customFormat="1" ht="31.9" customHeight="1" x14ac:dyDescent="0.4">
      <c r="A5" s="71" t="s">
        <v>69</v>
      </c>
      <c r="B5" s="71"/>
      <c r="C5" s="71"/>
      <c r="D5" s="71"/>
      <c r="E5" s="71"/>
      <c r="F5" s="71"/>
      <c r="G5" s="71"/>
      <c r="H5" s="71"/>
      <c r="I5" s="71"/>
    </row>
    <row r="6" spans="1:9" s="14" customFormat="1" x14ac:dyDescent="0.4">
      <c r="A6" s="73" t="s">
        <v>76</v>
      </c>
      <c r="B6" s="73"/>
      <c r="C6" s="73"/>
      <c r="D6" s="73"/>
      <c r="E6" s="73"/>
      <c r="F6" s="73"/>
      <c r="G6" s="73"/>
      <c r="H6" s="73"/>
      <c r="I6" s="73"/>
    </row>
    <row r="7" spans="1:9" s="14" customFormat="1" ht="18" customHeight="1" x14ac:dyDescent="0.4">
      <c r="A7" s="72" t="s">
        <v>12</v>
      </c>
      <c r="B7" s="72"/>
      <c r="C7" s="72"/>
      <c r="D7" s="72"/>
      <c r="E7" s="72"/>
      <c r="F7" s="72"/>
      <c r="G7" s="72"/>
      <c r="H7" s="72"/>
      <c r="I7" s="72"/>
    </row>
    <row r="8" spans="1:9" x14ac:dyDescent="0.4">
      <c r="A8" s="62" t="s">
        <v>0</v>
      </c>
      <c r="B8" s="63" t="s">
        <v>1</v>
      </c>
      <c r="C8" s="63" t="s">
        <v>2</v>
      </c>
      <c r="D8" s="63" t="s">
        <v>3</v>
      </c>
      <c r="E8" s="65" t="s">
        <v>4</v>
      </c>
      <c r="F8" s="64" t="s">
        <v>7</v>
      </c>
      <c r="G8" s="61" t="s">
        <v>77</v>
      </c>
      <c r="H8" s="61"/>
      <c r="I8" s="61"/>
    </row>
    <row r="9" spans="1:9" ht="92.5" customHeight="1" x14ac:dyDescent="0.4">
      <c r="A9" s="62"/>
      <c r="B9" s="63"/>
      <c r="C9" s="63"/>
      <c r="D9" s="63"/>
      <c r="E9" s="65"/>
      <c r="F9" s="64"/>
      <c r="G9" s="23" t="s">
        <v>78</v>
      </c>
      <c r="H9" s="23" t="s">
        <v>79</v>
      </c>
      <c r="I9" s="23" t="s">
        <v>80</v>
      </c>
    </row>
    <row r="10" spans="1:9" s="1" customFormat="1" ht="19.899999999999999" customHeight="1" x14ac:dyDescent="0.35">
      <c r="A10" s="20">
        <v>1</v>
      </c>
      <c r="B10" s="19" t="s">
        <v>5</v>
      </c>
      <c r="C10" s="15"/>
      <c r="D10" s="15"/>
      <c r="E10" s="6"/>
      <c r="F10" s="46">
        <f>F11+F16+F17+F18+F19+F20</f>
        <v>6792427</v>
      </c>
      <c r="G10" s="15"/>
      <c r="H10" s="6"/>
      <c r="I10" s="46">
        <f>F10</f>
        <v>6792427</v>
      </c>
    </row>
    <row r="11" spans="1:9" s="1" customFormat="1" ht="19.899999999999999" customHeight="1" x14ac:dyDescent="0.35">
      <c r="A11" s="16"/>
      <c r="B11" s="18" t="s">
        <v>9</v>
      </c>
      <c r="C11" s="2"/>
      <c r="D11" s="2"/>
      <c r="E11" s="3"/>
      <c r="F11" s="47">
        <f>SUM(F12:F15)</f>
        <v>5895000</v>
      </c>
      <c r="G11" s="2"/>
      <c r="H11" s="3"/>
      <c r="I11" s="47">
        <f t="shared" ref="I11:I74" si="0">F11</f>
        <v>5895000</v>
      </c>
    </row>
    <row r="12" spans="1:9" s="1" customFormat="1" ht="19.899999999999999" customHeight="1" x14ac:dyDescent="0.35">
      <c r="A12" s="16"/>
      <c r="B12" s="29" t="s">
        <v>13</v>
      </c>
      <c r="C12" s="25" t="s">
        <v>14</v>
      </c>
      <c r="D12" s="25">
        <v>9</v>
      </c>
      <c r="E12" s="26">
        <v>165000</v>
      </c>
      <c r="F12" s="48">
        <f t="shared" ref="F12:F19" si="1">E12*D12</f>
        <v>1485000</v>
      </c>
      <c r="G12" s="25"/>
      <c r="H12" s="26"/>
      <c r="I12" s="48">
        <f t="shared" si="0"/>
        <v>1485000</v>
      </c>
    </row>
    <row r="13" spans="1:9" s="1" customFormat="1" ht="19.899999999999999" customHeight="1" x14ac:dyDescent="0.35">
      <c r="A13" s="16"/>
      <c r="B13" s="29" t="s">
        <v>15</v>
      </c>
      <c r="C13" s="25" t="s">
        <v>14</v>
      </c>
      <c r="D13" s="25">
        <v>9</v>
      </c>
      <c r="E13" s="26">
        <v>155000</v>
      </c>
      <c r="F13" s="48">
        <f t="shared" si="1"/>
        <v>1395000</v>
      </c>
      <c r="G13" s="25"/>
      <c r="H13" s="26"/>
      <c r="I13" s="48">
        <f t="shared" si="0"/>
        <v>1395000</v>
      </c>
    </row>
    <row r="14" spans="1:9" s="1" customFormat="1" ht="19.899999999999999" customHeight="1" x14ac:dyDescent="0.35">
      <c r="A14" s="16"/>
      <c r="B14" s="29" t="s">
        <v>16</v>
      </c>
      <c r="C14" s="25" t="s">
        <v>14</v>
      </c>
      <c r="D14" s="25">
        <v>9</v>
      </c>
      <c r="E14" s="26">
        <v>175000</v>
      </c>
      <c r="F14" s="48">
        <f t="shared" si="1"/>
        <v>1575000</v>
      </c>
      <c r="G14" s="25"/>
      <c r="H14" s="26"/>
      <c r="I14" s="48">
        <f t="shared" si="0"/>
        <v>1575000</v>
      </c>
    </row>
    <row r="15" spans="1:9" s="1" customFormat="1" ht="19.899999999999999" customHeight="1" x14ac:dyDescent="0.35">
      <c r="A15" s="16"/>
      <c r="B15" s="29" t="s">
        <v>17</v>
      </c>
      <c r="C15" s="25" t="s">
        <v>14</v>
      </c>
      <c r="D15" s="25">
        <v>9</v>
      </c>
      <c r="E15" s="26">
        <v>160000</v>
      </c>
      <c r="F15" s="48">
        <f t="shared" si="1"/>
        <v>1440000</v>
      </c>
      <c r="G15" s="25"/>
      <c r="H15" s="26"/>
      <c r="I15" s="48">
        <f t="shared" si="0"/>
        <v>1440000</v>
      </c>
    </row>
    <row r="16" spans="1:9" s="1" customFormat="1" ht="19.899999999999999" customHeight="1" x14ac:dyDescent="0.35">
      <c r="A16" s="16"/>
      <c r="B16" s="24" t="s">
        <v>18</v>
      </c>
      <c r="C16" s="25" t="s">
        <v>14</v>
      </c>
      <c r="D16" s="30">
        <v>9</v>
      </c>
      <c r="E16" s="27">
        <f>SUM(E12:E15)*90%*9.5%+0.5</f>
        <v>56003</v>
      </c>
      <c r="F16" s="46">
        <f t="shared" si="1"/>
        <v>504027</v>
      </c>
      <c r="G16" s="30"/>
      <c r="H16" s="27"/>
      <c r="I16" s="46">
        <f t="shared" si="0"/>
        <v>504027</v>
      </c>
    </row>
    <row r="17" spans="1:9" s="17" customFormat="1" ht="30" x14ac:dyDescent="0.3">
      <c r="A17" s="5"/>
      <c r="B17" s="24" t="s">
        <v>19</v>
      </c>
      <c r="C17" s="25" t="s">
        <v>14</v>
      </c>
      <c r="D17" s="30">
        <v>9</v>
      </c>
      <c r="E17" s="27">
        <f>SUM(E12:E15)*2%</f>
        <v>13100</v>
      </c>
      <c r="F17" s="46">
        <f t="shared" si="1"/>
        <v>117900</v>
      </c>
      <c r="G17" s="30"/>
      <c r="H17" s="27"/>
      <c r="I17" s="46">
        <f t="shared" si="0"/>
        <v>117900</v>
      </c>
    </row>
    <row r="18" spans="1:9" s="17" customFormat="1" ht="19.899999999999999" customHeight="1" x14ac:dyDescent="0.3">
      <c r="A18" s="5"/>
      <c r="B18" s="24" t="s">
        <v>8</v>
      </c>
      <c r="C18" s="25" t="s">
        <v>14</v>
      </c>
      <c r="D18" s="30">
        <v>9</v>
      </c>
      <c r="E18" s="27">
        <v>7500</v>
      </c>
      <c r="F18" s="50">
        <f t="shared" si="1"/>
        <v>67500</v>
      </c>
      <c r="G18" s="30"/>
      <c r="H18" s="27"/>
      <c r="I18" s="46">
        <f t="shared" si="0"/>
        <v>67500</v>
      </c>
    </row>
    <row r="19" spans="1:9" s="17" customFormat="1" ht="30" x14ac:dyDescent="0.3">
      <c r="A19" s="5"/>
      <c r="B19" s="24" t="s">
        <v>20</v>
      </c>
      <c r="C19" s="25" t="s">
        <v>14</v>
      </c>
      <c r="D19" s="30">
        <v>5</v>
      </c>
      <c r="E19" s="27">
        <v>5800</v>
      </c>
      <c r="F19" s="46">
        <f t="shared" si="1"/>
        <v>29000</v>
      </c>
      <c r="G19" s="30"/>
      <c r="H19" s="27"/>
      <c r="I19" s="46">
        <f t="shared" si="0"/>
        <v>29000</v>
      </c>
    </row>
    <row r="20" spans="1:9" s="17" customFormat="1" ht="72.650000000000006" customHeight="1" x14ac:dyDescent="0.3">
      <c r="A20" s="5"/>
      <c r="B20" s="24" t="s">
        <v>21</v>
      </c>
      <c r="C20" s="25"/>
      <c r="D20" s="25"/>
      <c r="E20" s="26"/>
      <c r="F20" s="46">
        <f>SUM(F21:F22)</f>
        <v>179000</v>
      </c>
      <c r="G20" s="25"/>
      <c r="H20" s="26"/>
      <c r="I20" s="46">
        <f t="shared" si="0"/>
        <v>179000</v>
      </c>
    </row>
    <row r="21" spans="1:9" s="1" customFormat="1" ht="19.899999999999999" customHeight="1" x14ac:dyDescent="0.35">
      <c r="A21" s="16"/>
      <c r="B21" s="29" t="s">
        <v>22</v>
      </c>
      <c r="C21" s="25" t="s">
        <v>14</v>
      </c>
      <c r="D21" s="25">
        <v>9</v>
      </c>
      <c r="E21" s="26">
        <v>15000</v>
      </c>
      <c r="F21" s="48">
        <f>E21*D21</f>
        <v>135000</v>
      </c>
      <c r="G21" s="25"/>
      <c r="H21" s="26"/>
      <c r="I21" s="48">
        <f t="shared" si="0"/>
        <v>135000</v>
      </c>
    </row>
    <row r="22" spans="1:9" s="1" customFormat="1" ht="19.899999999999999" customHeight="1" x14ac:dyDescent="0.35">
      <c r="A22" s="16"/>
      <c r="B22" s="31" t="s">
        <v>23</v>
      </c>
      <c r="C22" s="25" t="s">
        <v>24</v>
      </c>
      <c r="D22" s="25">
        <v>4</v>
      </c>
      <c r="E22" s="26">
        <v>11000</v>
      </c>
      <c r="F22" s="48">
        <f>D22*E22</f>
        <v>44000</v>
      </c>
      <c r="G22" s="25"/>
      <c r="H22" s="26"/>
      <c r="I22" s="48">
        <f t="shared" si="0"/>
        <v>44000</v>
      </c>
    </row>
    <row r="23" spans="1:9" s="1" customFormat="1" ht="19.899999999999999" customHeight="1" x14ac:dyDescent="0.35">
      <c r="A23" s="23">
        <v>2</v>
      </c>
      <c r="B23" s="24" t="s">
        <v>10</v>
      </c>
      <c r="C23" s="25"/>
      <c r="D23" s="25"/>
      <c r="E23" s="26"/>
      <c r="F23" s="46">
        <f>SUM(F24:F32)</f>
        <v>1690793</v>
      </c>
      <c r="G23" s="25"/>
      <c r="H23" s="26"/>
      <c r="I23" s="46">
        <f t="shared" si="0"/>
        <v>1690793</v>
      </c>
    </row>
    <row r="24" spans="1:9" s="1" customFormat="1" ht="19.899999999999999" customHeight="1" x14ac:dyDescent="0.35">
      <c r="A24" s="23"/>
      <c r="B24" s="36" t="s">
        <v>25</v>
      </c>
      <c r="C24" s="32" t="s">
        <v>24</v>
      </c>
      <c r="D24" s="32">
        <v>2</v>
      </c>
      <c r="E24" s="41">
        <v>330000</v>
      </c>
      <c r="F24" s="51">
        <f>D24*E24</f>
        <v>660000</v>
      </c>
      <c r="G24" s="32"/>
      <c r="H24" s="41"/>
      <c r="I24" s="51">
        <f t="shared" si="0"/>
        <v>660000</v>
      </c>
    </row>
    <row r="25" spans="1:9" s="1" customFormat="1" ht="19.899999999999999" customHeight="1" x14ac:dyDescent="0.35">
      <c r="A25" s="23"/>
      <c r="B25" s="36" t="s">
        <v>26</v>
      </c>
      <c r="C25" s="32" t="s">
        <v>24</v>
      </c>
      <c r="D25" s="32">
        <v>2</v>
      </c>
      <c r="E25" s="41">
        <v>250000</v>
      </c>
      <c r="F25" s="51">
        <f>D25*E25</f>
        <v>500000</v>
      </c>
      <c r="G25" s="32"/>
      <c r="H25" s="41"/>
      <c r="I25" s="51">
        <f t="shared" si="0"/>
        <v>500000</v>
      </c>
    </row>
    <row r="26" spans="1:9" s="1" customFormat="1" ht="19.899999999999999" customHeight="1" x14ac:dyDescent="0.35">
      <c r="A26" s="23"/>
      <c r="B26" s="36" t="s">
        <v>27</v>
      </c>
      <c r="C26" s="32" t="s">
        <v>24</v>
      </c>
      <c r="D26" s="32">
        <v>1</v>
      </c>
      <c r="E26" s="41">
        <v>70000</v>
      </c>
      <c r="F26" s="51">
        <f>D26*E26</f>
        <v>70000</v>
      </c>
      <c r="G26" s="32"/>
      <c r="H26" s="41"/>
      <c r="I26" s="51">
        <f t="shared" si="0"/>
        <v>70000</v>
      </c>
    </row>
    <row r="27" spans="1:9" s="1" customFormat="1" ht="19.899999999999999" customHeight="1" x14ac:dyDescent="0.35">
      <c r="A27" s="23"/>
      <c r="B27" s="36" t="s">
        <v>70</v>
      </c>
      <c r="C27" s="32" t="s">
        <v>24</v>
      </c>
      <c r="D27" s="32">
        <v>2</v>
      </c>
      <c r="E27" s="41">
        <v>48000</v>
      </c>
      <c r="F27" s="51">
        <f t="shared" ref="F27:F32" si="2">D27*E27</f>
        <v>96000</v>
      </c>
      <c r="G27" s="32"/>
      <c r="H27" s="41"/>
      <c r="I27" s="51">
        <f t="shared" si="0"/>
        <v>96000</v>
      </c>
    </row>
    <row r="28" spans="1:9" s="1" customFormat="1" ht="19.899999999999999" customHeight="1" x14ac:dyDescent="0.35">
      <c r="A28" s="23"/>
      <c r="B28" s="36" t="s">
        <v>71</v>
      </c>
      <c r="C28" s="32" t="s">
        <v>24</v>
      </c>
      <c r="D28" s="32">
        <v>1</v>
      </c>
      <c r="E28" s="41">
        <v>164000</v>
      </c>
      <c r="F28" s="51">
        <f t="shared" si="2"/>
        <v>164000</v>
      </c>
      <c r="G28" s="32"/>
      <c r="H28" s="41"/>
      <c r="I28" s="51">
        <f t="shared" si="0"/>
        <v>164000</v>
      </c>
    </row>
    <row r="29" spans="1:9" s="1" customFormat="1" ht="19.899999999999999" customHeight="1" x14ac:dyDescent="0.35">
      <c r="A29" s="23"/>
      <c r="B29" s="36" t="s">
        <v>75</v>
      </c>
      <c r="C29" s="32" t="s">
        <v>24</v>
      </c>
      <c r="D29" s="32">
        <v>1</v>
      </c>
      <c r="E29" s="41">
        <v>50000</v>
      </c>
      <c r="F29" s="51">
        <f t="shared" si="2"/>
        <v>50000</v>
      </c>
      <c r="G29" s="32"/>
      <c r="H29" s="41"/>
      <c r="I29" s="51">
        <f t="shared" si="0"/>
        <v>50000</v>
      </c>
    </row>
    <row r="30" spans="1:9" s="1" customFormat="1" ht="19.899999999999999" customHeight="1" x14ac:dyDescent="0.35">
      <c r="A30" s="23"/>
      <c r="B30" s="36" t="s">
        <v>72</v>
      </c>
      <c r="C30" s="32" t="s">
        <v>24</v>
      </c>
      <c r="D30" s="32">
        <v>2</v>
      </c>
      <c r="E30" s="41">
        <v>20000</v>
      </c>
      <c r="F30" s="51">
        <f t="shared" si="2"/>
        <v>40000</v>
      </c>
      <c r="G30" s="32"/>
      <c r="H30" s="41"/>
      <c r="I30" s="51">
        <f t="shared" si="0"/>
        <v>40000</v>
      </c>
    </row>
    <row r="31" spans="1:9" s="1" customFormat="1" ht="19.899999999999999" customHeight="1" x14ac:dyDescent="0.35">
      <c r="A31" s="23"/>
      <c r="B31" s="36" t="s">
        <v>73</v>
      </c>
      <c r="C31" s="32" t="s">
        <v>24</v>
      </c>
      <c r="D31" s="32">
        <v>2</v>
      </c>
      <c r="E31" s="41">
        <v>33000</v>
      </c>
      <c r="F31" s="51">
        <f t="shared" si="2"/>
        <v>66000</v>
      </c>
      <c r="G31" s="32"/>
      <c r="H31" s="41"/>
      <c r="I31" s="51">
        <f t="shared" si="0"/>
        <v>66000</v>
      </c>
    </row>
    <row r="32" spans="1:9" s="1" customFormat="1" ht="19.899999999999999" customHeight="1" x14ac:dyDescent="0.35">
      <c r="A32" s="23"/>
      <c r="B32" s="36" t="s">
        <v>74</v>
      </c>
      <c r="C32" s="32" t="s">
        <v>24</v>
      </c>
      <c r="D32" s="32">
        <v>1</v>
      </c>
      <c r="E32" s="41">
        <v>44793</v>
      </c>
      <c r="F32" s="51">
        <f t="shared" si="2"/>
        <v>44793</v>
      </c>
      <c r="G32" s="32"/>
      <c r="H32" s="41"/>
      <c r="I32" s="51">
        <f t="shared" si="0"/>
        <v>44793</v>
      </c>
    </row>
    <row r="33" spans="1:9" s="1" customFormat="1" ht="19.899999999999999" customHeight="1" x14ac:dyDescent="0.35">
      <c r="A33" s="23">
        <v>3</v>
      </c>
      <c r="B33" s="24" t="s">
        <v>6</v>
      </c>
      <c r="C33" s="25"/>
      <c r="D33" s="25"/>
      <c r="E33" s="26"/>
      <c r="F33" s="46">
        <f>F34+F37+F40+F44+F49+F75</f>
        <v>23408100</v>
      </c>
      <c r="G33" s="25"/>
      <c r="H33" s="26"/>
      <c r="I33" s="46">
        <f t="shared" si="0"/>
        <v>23408100</v>
      </c>
    </row>
    <row r="34" spans="1:9" s="1" customFormat="1" ht="50.5" customHeight="1" x14ac:dyDescent="0.35">
      <c r="A34" s="28"/>
      <c r="B34" s="24" t="s">
        <v>28</v>
      </c>
      <c r="C34" s="25"/>
      <c r="D34" s="25"/>
      <c r="E34" s="26"/>
      <c r="F34" s="46">
        <f>F35</f>
        <v>3360000</v>
      </c>
      <c r="G34" s="25"/>
      <c r="H34" s="26"/>
      <c r="I34" s="46">
        <f t="shared" si="0"/>
        <v>3360000</v>
      </c>
    </row>
    <row r="35" spans="1:9" s="1" customFormat="1" ht="51.65" customHeight="1" x14ac:dyDescent="0.35">
      <c r="A35" s="28"/>
      <c r="B35" s="24" t="s">
        <v>29</v>
      </c>
      <c r="C35" s="25"/>
      <c r="D35" s="25"/>
      <c r="E35" s="26"/>
      <c r="F35" s="46">
        <f>F36</f>
        <v>3360000</v>
      </c>
      <c r="G35" s="25"/>
      <c r="H35" s="26"/>
      <c r="I35" s="46">
        <f t="shared" si="0"/>
        <v>3360000</v>
      </c>
    </row>
    <row r="36" spans="1:9" s="1" customFormat="1" ht="32.5" customHeight="1" x14ac:dyDescent="0.35">
      <c r="A36" s="28"/>
      <c r="B36" s="31" t="s">
        <v>30</v>
      </c>
      <c r="C36" s="32" t="s">
        <v>31</v>
      </c>
      <c r="D36" s="33">
        <v>4</v>
      </c>
      <c r="E36" s="34">
        <f>120000*7</f>
        <v>840000</v>
      </c>
      <c r="F36" s="49">
        <f>D36*E36</f>
        <v>3360000</v>
      </c>
      <c r="G36" s="33"/>
      <c r="H36" s="34"/>
      <c r="I36" s="49">
        <f t="shared" si="0"/>
        <v>3360000</v>
      </c>
    </row>
    <row r="37" spans="1:9" s="1" customFormat="1" ht="32.5" customHeight="1" x14ac:dyDescent="0.35">
      <c r="A37" s="28"/>
      <c r="B37" s="24" t="s">
        <v>32</v>
      </c>
      <c r="C37" s="25"/>
      <c r="D37" s="25"/>
      <c r="E37" s="26"/>
      <c r="F37" s="46">
        <f>F38</f>
        <v>80000</v>
      </c>
      <c r="G37" s="25"/>
      <c r="H37" s="26"/>
      <c r="I37" s="46">
        <f t="shared" si="0"/>
        <v>80000</v>
      </c>
    </row>
    <row r="38" spans="1:9" s="1" customFormat="1" ht="50.5" customHeight="1" x14ac:dyDescent="0.35">
      <c r="A38" s="28"/>
      <c r="B38" s="24" t="s">
        <v>29</v>
      </c>
      <c r="C38" s="25"/>
      <c r="D38" s="25"/>
      <c r="E38" s="26"/>
      <c r="F38" s="46">
        <f>F39</f>
        <v>80000</v>
      </c>
      <c r="G38" s="25"/>
      <c r="H38" s="26"/>
      <c r="I38" s="46">
        <f t="shared" si="0"/>
        <v>80000</v>
      </c>
    </row>
    <row r="39" spans="1:9" s="1" customFormat="1" ht="31" x14ac:dyDescent="0.35">
      <c r="A39" s="28"/>
      <c r="B39" s="31" t="s">
        <v>33</v>
      </c>
      <c r="C39" s="25" t="s">
        <v>31</v>
      </c>
      <c r="D39" s="25">
        <v>1</v>
      </c>
      <c r="E39" s="26">
        <v>80000</v>
      </c>
      <c r="F39" s="48">
        <f>D39*E39</f>
        <v>80000</v>
      </c>
      <c r="G39" s="25"/>
      <c r="H39" s="26"/>
      <c r="I39" s="48">
        <f t="shared" si="0"/>
        <v>80000</v>
      </c>
    </row>
    <row r="40" spans="1:9" s="1" customFormat="1" ht="19.899999999999999" customHeight="1" x14ac:dyDescent="0.35">
      <c r="A40" s="28"/>
      <c r="B40" s="35" t="s">
        <v>34</v>
      </c>
      <c r="C40" s="25"/>
      <c r="D40" s="25"/>
      <c r="E40" s="26"/>
      <c r="F40" s="46">
        <f>F41</f>
        <v>8000000</v>
      </c>
      <c r="G40" s="25"/>
      <c r="H40" s="26"/>
      <c r="I40" s="46">
        <f t="shared" si="0"/>
        <v>8000000</v>
      </c>
    </row>
    <row r="41" spans="1:9" s="1" customFormat="1" ht="48.65" customHeight="1" x14ac:dyDescent="0.35">
      <c r="A41" s="28"/>
      <c r="B41" s="24" t="s">
        <v>29</v>
      </c>
      <c r="C41" s="25"/>
      <c r="D41" s="25"/>
      <c r="E41" s="26"/>
      <c r="F41" s="46">
        <f>F42</f>
        <v>8000000</v>
      </c>
      <c r="G41" s="25"/>
      <c r="H41" s="26"/>
      <c r="I41" s="46">
        <f t="shared" si="0"/>
        <v>8000000</v>
      </c>
    </row>
    <row r="42" spans="1:9" s="1" customFormat="1" ht="19.899999999999999" customHeight="1" x14ac:dyDescent="0.35">
      <c r="A42" s="28"/>
      <c r="B42" s="35" t="s">
        <v>35</v>
      </c>
      <c r="C42" s="25"/>
      <c r="D42" s="25"/>
      <c r="E42" s="26"/>
      <c r="F42" s="46">
        <f>SUM(F43)</f>
        <v>8000000</v>
      </c>
      <c r="G42" s="25"/>
      <c r="H42" s="26"/>
      <c r="I42" s="46">
        <f t="shared" si="0"/>
        <v>8000000</v>
      </c>
    </row>
    <row r="43" spans="1:9" s="1" customFormat="1" ht="19.899999999999999" customHeight="1" x14ac:dyDescent="0.35">
      <c r="A43" s="28"/>
      <c r="B43" s="31" t="s">
        <v>36</v>
      </c>
      <c r="C43" s="25" t="s">
        <v>24</v>
      </c>
      <c r="D43" s="25">
        <v>8</v>
      </c>
      <c r="E43" s="26">
        <v>1000000</v>
      </c>
      <c r="F43" s="48">
        <f>D43*E43</f>
        <v>8000000</v>
      </c>
      <c r="G43" s="25"/>
      <c r="H43" s="26"/>
      <c r="I43" s="48">
        <f t="shared" si="0"/>
        <v>8000000</v>
      </c>
    </row>
    <row r="44" spans="1:9" s="1" customFormat="1" ht="33" customHeight="1" x14ac:dyDescent="0.35">
      <c r="A44" s="28"/>
      <c r="B44" s="24" t="s">
        <v>37</v>
      </c>
      <c r="C44" s="25"/>
      <c r="D44" s="25"/>
      <c r="E44" s="26"/>
      <c r="F44" s="46">
        <f>F45</f>
        <v>1556000</v>
      </c>
      <c r="G44" s="25"/>
      <c r="H44" s="26"/>
      <c r="I44" s="46">
        <f t="shared" si="0"/>
        <v>1556000</v>
      </c>
    </row>
    <row r="45" spans="1:9" s="1" customFormat="1" ht="50.5" customHeight="1" x14ac:dyDescent="0.35">
      <c r="A45" s="28"/>
      <c r="B45" s="24" t="s">
        <v>29</v>
      </c>
      <c r="C45" s="25"/>
      <c r="D45" s="25"/>
      <c r="E45" s="26"/>
      <c r="F45" s="46">
        <f>SUM(F46:F48)</f>
        <v>1556000</v>
      </c>
      <c r="G45" s="25"/>
      <c r="H45" s="26"/>
      <c r="I45" s="46">
        <f t="shared" si="0"/>
        <v>1556000</v>
      </c>
    </row>
    <row r="46" spans="1:9" s="1" customFormat="1" ht="31" x14ac:dyDescent="0.35">
      <c r="A46" s="28"/>
      <c r="B46" s="31" t="s">
        <v>38</v>
      </c>
      <c r="C46" s="25" t="s">
        <v>31</v>
      </c>
      <c r="D46" s="25">
        <v>4</v>
      </c>
      <c r="E46" s="26">
        <v>310000</v>
      </c>
      <c r="F46" s="48">
        <f>D46*E46</f>
        <v>1240000</v>
      </c>
      <c r="G46" s="25"/>
      <c r="H46" s="26"/>
      <c r="I46" s="48">
        <f t="shared" si="0"/>
        <v>1240000</v>
      </c>
    </row>
    <row r="47" spans="1:9" s="1" customFormat="1" ht="31" x14ac:dyDescent="0.35">
      <c r="A47" s="28"/>
      <c r="B47" s="31" t="s">
        <v>39</v>
      </c>
      <c r="C47" s="25" t="s">
        <v>31</v>
      </c>
      <c r="D47" s="25">
        <v>4</v>
      </c>
      <c r="E47" s="26">
        <f>30*2000</f>
        <v>60000</v>
      </c>
      <c r="F47" s="48">
        <f>D47*E47</f>
        <v>240000</v>
      </c>
      <c r="G47" s="25"/>
      <c r="H47" s="26"/>
      <c r="I47" s="48">
        <f t="shared" si="0"/>
        <v>240000</v>
      </c>
    </row>
    <row r="48" spans="1:9" s="1" customFormat="1" ht="33.65" customHeight="1" x14ac:dyDescent="0.35">
      <c r="A48" s="28"/>
      <c r="B48" s="36" t="s">
        <v>40</v>
      </c>
      <c r="C48" s="32" t="s">
        <v>24</v>
      </c>
      <c r="D48" s="32">
        <v>20</v>
      </c>
      <c r="E48" s="26">
        <v>3800</v>
      </c>
      <c r="F48" s="48">
        <f>D48*E48</f>
        <v>76000</v>
      </c>
      <c r="G48" s="32"/>
      <c r="H48" s="26"/>
      <c r="I48" s="48">
        <f t="shared" si="0"/>
        <v>76000</v>
      </c>
    </row>
    <row r="49" spans="1:9" s="1" customFormat="1" ht="90" x14ac:dyDescent="0.35">
      <c r="A49" s="28"/>
      <c r="B49" s="24" t="s">
        <v>41</v>
      </c>
      <c r="C49" s="25"/>
      <c r="D49" s="25"/>
      <c r="E49" s="26"/>
      <c r="F49" s="46">
        <f>F50+F63+F67+F71</f>
        <v>9696100</v>
      </c>
      <c r="G49" s="25"/>
      <c r="H49" s="26"/>
      <c r="I49" s="46">
        <f t="shared" si="0"/>
        <v>9696100</v>
      </c>
    </row>
    <row r="50" spans="1:9" s="1" customFormat="1" ht="48.65" customHeight="1" x14ac:dyDescent="0.35">
      <c r="A50" s="28"/>
      <c r="B50" s="37" t="s">
        <v>42</v>
      </c>
      <c r="C50" s="22"/>
      <c r="D50" s="22"/>
      <c r="E50" s="38"/>
      <c r="F50" s="50">
        <f>F51+F55+F59</f>
        <v>540000</v>
      </c>
      <c r="G50" s="22"/>
      <c r="H50" s="38"/>
      <c r="I50" s="50">
        <f t="shared" si="0"/>
        <v>540000</v>
      </c>
    </row>
    <row r="51" spans="1:9" s="1" customFormat="1" ht="16.899999999999999" customHeight="1" x14ac:dyDescent="0.35">
      <c r="A51" s="28"/>
      <c r="B51" s="37" t="s">
        <v>43</v>
      </c>
      <c r="C51" s="22"/>
      <c r="D51" s="39"/>
      <c r="E51" s="38"/>
      <c r="F51" s="50">
        <f>F52+F53+F54</f>
        <v>166000</v>
      </c>
      <c r="G51" s="39"/>
      <c r="H51" s="38"/>
      <c r="I51" s="50">
        <f t="shared" si="0"/>
        <v>166000</v>
      </c>
    </row>
    <row r="52" spans="1:9" s="1" customFormat="1" ht="19.899999999999999" customHeight="1" x14ac:dyDescent="0.35">
      <c r="A52" s="28"/>
      <c r="B52" s="36" t="s">
        <v>44</v>
      </c>
      <c r="C52" s="32" t="s">
        <v>45</v>
      </c>
      <c r="D52" s="40">
        <f>1*2*3</f>
        <v>6</v>
      </c>
      <c r="E52" s="41">
        <v>7000</v>
      </c>
      <c r="F52" s="51">
        <f>D52*E52</f>
        <v>42000</v>
      </c>
      <c r="G52" s="40"/>
      <c r="H52" s="41"/>
      <c r="I52" s="51">
        <f t="shared" si="0"/>
        <v>42000</v>
      </c>
    </row>
    <row r="53" spans="1:9" s="1" customFormat="1" ht="29.25" customHeight="1" x14ac:dyDescent="0.35">
      <c r="A53" s="28"/>
      <c r="B53" s="36" t="s">
        <v>46</v>
      </c>
      <c r="C53" s="32" t="s">
        <v>45</v>
      </c>
      <c r="D53" s="40">
        <f>1*2*2</f>
        <v>4</v>
      </c>
      <c r="E53" s="41">
        <v>14000</v>
      </c>
      <c r="F53" s="51">
        <f>D53*E53</f>
        <v>56000</v>
      </c>
      <c r="G53" s="40"/>
      <c r="H53" s="41"/>
      <c r="I53" s="51">
        <f t="shared" si="0"/>
        <v>56000</v>
      </c>
    </row>
    <row r="54" spans="1:9" s="1" customFormat="1" ht="41.25" customHeight="1" x14ac:dyDescent="0.35">
      <c r="A54" s="28"/>
      <c r="B54" s="36" t="s">
        <v>47</v>
      </c>
      <c r="C54" s="32" t="s">
        <v>48</v>
      </c>
      <c r="D54" s="40">
        <v>4</v>
      </c>
      <c r="E54" s="41">
        <v>17000</v>
      </c>
      <c r="F54" s="51">
        <f>D54*E54</f>
        <v>68000</v>
      </c>
      <c r="G54" s="40"/>
      <c r="H54" s="41"/>
      <c r="I54" s="51">
        <f t="shared" si="0"/>
        <v>68000</v>
      </c>
    </row>
    <row r="55" spans="1:9" s="1" customFormat="1" ht="19.899999999999999" customHeight="1" x14ac:dyDescent="0.35">
      <c r="A55" s="28"/>
      <c r="B55" s="37" t="s">
        <v>49</v>
      </c>
      <c r="C55" s="22"/>
      <c r="D55" s="39"/>
      <c r="E55" s="38"/>
      <c r="F55" s="50">
        <f>F56+F57+F58</f>
        <v>138000</v>
      </c>
      <c r="G55" s="39"/>
      <c r="H55" s="38"/>
      <c r="I55" s="50">
        <f t="shared" si="0"/>
        <v>138000</v>
      </c>
    </row>
    <row r="56" spans="1:9" s="1" customFormat="1" ht="34.5" customHeight="1" x14ac:dyDescent="0.35">
      <c r="A56" s="28"/>
      <c r="B56" s="36" t="s">
        <v>44</v>
      </c>
      <c r="C56" s="32" t="s">
        <v>45</v>
      </c>
      <c r="D56" s="40">
        <f>1*2*3</f>
        <v>6</v>
      </c>
      <c r="E56" s="41">
        <v>7000</v>
      </c>
      <c r="F56" s="51">
        <f>D56*E56</f>
        <v>42000</v>
      </c>
      <c r="G56" s="40"/>
      <c r="H56" s="41"/>
      <c r="I56" s="51">
        <f t="shared" si="0"/>
        <v>42000</v>
      </c>
    </row>
    <row r="57" spans="1:9" s="1" customFormat="1" ht="39" customHeight="1" x14ac:dyDescent="0.35">
      <c r="A57" s="28"/>
      <c r="B57" s="36" t="s">
        <v>46</v>
      </c>
      <c r="C57" s="32" t="s">
        <v>45</v>
      </c>
      <c r="D57" s="40">
        <f>1*2*2</f>
        <v>4</v>
      </c>
      <c r="E57" s="41">
        <v>14000</v>
      </c>
      <c r="F57" s="51">
        <f>D57*E57</f>
        <v>56000</v>
      </c>
      <c r="G57" s="40"/>
      <c r="H57" s="41"/>
      <c r="I57" s="51">
        <f t="shared" si="0"/>
        <v>56000</v>
      </c>
    </row>
    <row r="58" spans="1:9" s="1" customFormat="1" ht="19.899999999999999" customHeight="1" x14ac:dyDescent="0.35">
      <c r="A58" s="28"/>
      <c r="B58" s="36" t="s">
        <v>50</v>
      </c>
      <c r="C58" s="32" t="s">
        <v>48</v>
      </c>
      <c r="D58" s="40">
        <v>4</v>
      </c>
      <c r="E58" s="41">
        <v>10000</v>
      </c>
      <c r="F58" s="51">
        <f>D58*E58</f>
        <v>40000</v>
      </c>
      <c r="G58" s="40"/>
      <c r="H58" s="41"/>
      <c r="I58" s="51">
        <f t="shared" si="0"/>
        <v>40000</v>
      </c>
    </row>
    <row r="59" spans="1:9" s="1" customFormat="1" ht="19.899999999999999" customHeight="1" x14ac:dyDescent="0.35">
      <c r="A59" s="28"/>
      <c r="B59" s="37" t="s">
        <v>51</v>
      </c>
      <c r="C59" s="22"/>
      <c r="D59" s="39"/>
      <c r="E59" s="38"/>
      <c r="F59" s="50">
        <f>F60+F61+F62</f>
        <v>236000</v>
      </c>
      <c r="G59" s="39"/>
      <c r="H59" s="38"/>
      <c r="I59" s="50">
        <f t="shared" si="0"/>
        <v>236000</v>
      </c>
    </row>
    <row r="60" spans="1:9" s="1" customFormat="1" ht="19.899999999999999" customHeight="1" x14ac:dyDescent="0.35">
      <c r="A60" s="42"/>
      <c r="B60" s="36" t="s">
        <v>52</v>
      </c>
      <c r="C60" s="32" t="s">
        <v>45</v>
      </c>
      <c r="D60" s="40">
        <f>1*2*4</f>
        <v>8</v>
      </c>
      <c r="E60" s="41">
        <v>10000</v>
      </c>
      <c r="F60" s="51">
        <f>D60*E60</f>
        <v>80000</v>
      </c>
      <c r="G60" s="40"/>
      <c r="H60" s="41"/>
      <c r="I60" s="51">
        <f t="shared" si="0"/>
        <v>80000</v>
      </c>
    </row>
    <row r="61" spans="1:9" s="1" customFormat="1" ht="30" customHeight="1" x14ac:dyDescent="0.35">
      <c r="A61" s="42"/>
      <c r="B61" s="36" t="s">
        <v>53</v>
      </c>
      <c r="C61" s="32" t="s">
        <v>45</v>
      </c>
      <c r="D61" s="40">
        <f>1*2*3</f>
        <v>6</v>
      </c>
      <c r="E61" s="41">
        <v>14000</v>
      </c>
      <c r="F61" s="51">
        <f>D61*E61</f>
        <v>84000</v>
      </c>
      <c r="G61" s="40"/>
      <c r="H61" s="41"/>
      <c r="I61" s="51">
        <f t="shared" si="0"/>
        <v>84000</v>
      </c>
    </row>
    <row r="62" spans="1:9" s="1" customFormat="1" ht="19.899999999999999" customHeight="1" x14ac:dyDescent="0.35">
      <c r="A62" s="42"/>
      <c r="B62" s="36" t="s">
        <v>50</v>
      </c>
      <c r="C62" s="32" t="s">
        <v>48</v>
      </c>
      <c r="D62" s="40">
        <v>4</v>
      </c>
      <c r="E62" s="41">
        <v>18000</v>
      </c>
      <c r="F62" s="51">
        <f>D62*E62</f>
        <v>72000</v>
      </c>
      <c r="G62" s="40"/>
      <c r="H62" s="41"/>
      <c r="I62" s="51">
        <f t="shared" si="0"/>
        <v>72000</v>
      </c>
    </row>
    <row r="63" spans="1:9" s="1" customFormat="1" ht="30" x14ac:dyDescent="0.35">
      <c r="A63" s="28"/>
      <c r="B63" s="24" t="s">
        <v>54</v>
      </c>
      <c r="C63" s="30"/>
      <c r="D63" s="30"/>
      <c r="E63" s="27"/>
      <c r="F63" s="46">
        <f>SUM(F64:F66)</f>
        <v>204800</v>
      </c>
      <c r="G63" s="30"/>
      <c r="H63" s="27"/>
      <c r="I63" s="46">
        <f t="shared" si="0"/>
        <v>204800</v>
      </c>
    </row>
    <row r="64" spans="1:9" s="1" customFormat="1" ht="23.5" customHeight="1" x14ac:dyDescent="0.35">
      <c r="A64" s="28"/>
      <c r="B64" s="43" t="s">
        <v>55</v>
      </c>
      <c r="C64" s="44" t="s">
        <v>24</v>
      </c>
      <c r="D64" s="25">
        <v>320</v>
      </c>
      <c r="E64" s="26">
        <v>50</v>
      </c>
      <c r="F64" s="48">
        <f>D64*E64</f>
        <v>16000</v>
      </c>
      <c r="G64" s="25"/>
      <c r="H64" s="26"/>
      <c r="I64" s="48">
        <f t="shared" si="0"/>
        <v>16000</v>
      </c>
    </row>
    <row r="65" spans="1:9" s="1" customFormat="1" ht="23.5" customHeight="1" x14ac:dyDescent="0.35">
      <c r="A65" s="28"/>
      <c r="B65" s="43" t="s">
        <v>56</v>
      </c>
      <c r="C65" s="44" t="s">
        <v>24</v>
      </c>
      <c r="D65" s="25">
        <v>320</v>
      </c>
      <c r="E65" s="26">
        <v>320</v>
      </c>
      <c r="F65" s="48">
        <f>D65*E65</f>
        <v>102400</v>
      </c>
      <c r="G65" s="25"/>
      <c r="H65" s="26"/>
      <c r="I65" s="48">
        <f t="shared" si="0"/>
        <v>102400</v>
      </c>
    </row>
    <row r="66" spans="1:9" s="1" customFormat="1" ht="23.5" customHeight="1" x14ac:dyDescent="0.35">
      <c r="A66" s="28"/>
      <c r="B66" s="31" t="s">
        <v>57</v>
      </c>
      <c r="C66" s="44" t="s">
        <v>24</v>
      </c>
      <c r="D66" s="25">
        <v>320</v>
      </c>
      <c r="E66" s="26">
        <v>270</v>
      </c>
      <c r="F66" s="48">
        <f>D66*E66</f>
        <v>86400</v>
      </c>
      <c r="G66" s="25"/>
      <c r="H66" s="26"/>
      <c r="I66" s="48">
        <f t="shared" si="0"/>
        <v>86400</v>
      </c>
    </row>
    <row r="67" spans="1:9" s="1" customFormat="1" ht="50.5" customHeight="1" x14ac:dyDescent="0.35">
      <c r="A67" s="45"/>
      <c r="B67" s="24" t="s">
        <v>29</v>
      </c>
      <c r="C67" s="30"/>
      <c r="D67" s="30"/>
      <c r="E67" s="27"/>
      <c r="F67" s="46">
        <f>SUM(F68:F70)</f>
        <v>8100000</v>
      </c>
      <c r="G67" s="30"/>
      <c r="H67" s="27"/>
      <c r="I67" s="46">
        <f t="shared" si="0"/>
        <v>8100000</v>
      </c>
    </row>
    <row r="68" spans="1:9" s="1" customFormat="1" ht="33" customHeight="1" x14ac:dyDescent="0.35">
      <c r="A68" s="42"/>
      <c r="B68" s="31" t="s">
        <v>58</v>
      </c>
      <c r="C68" s="32" t="s">
        <v>31</v>
      </c>
      <c r="D68" s="32">
        <v>16</v>
      </c>
      <c r="E68" s="26">
        <v>320000</v>
      </c>
      <c r="F68" s="51">
        <f>D68*E68</f>
        <v>5120000</v>
      </c>
      <c r="G68" s="32"/>
      <c r="H68" s="26"/>
      <c r="I68" s="51">
        <f t="shared" si="0"/>
        <v>5120000</v>
      </c>
    </row>
    <row r="69" spans="1:9" s="1" customFormat="1" ht="68.5" customHeight="1" x14ac:dyDescent="0.35">
      <c r="A69" s="42"/>
      <c r="B69" s="36" t="s">
        <v>59</v>
      </c>
      <c r="C69" s="32" t="s">
        <v>31</v>
      </c>
      <c r="D69" s="32">
        <v>4</v>
      </c>
      <c r="E69" s="41">
        <f>100000*7</f>
        <v>700000</v>
      </c>
      <c r="F69" s="51">
        <f>D69*E69</f>
        <v>2800000</v>
      </c>
      <c r="G69" s="32"/>
      <c r="H69" s="41"/>
      <c r="I69" s="51">
        <f t="shared" si="0"/>
        <v>2800000</v>
      </c>
    </row>
    <row r="70" spans="1:9" s="1" customFormat="1" ht="31" x14ac:dyDescent="0.35">
      <c r="A70" s="42"/>
      <c r="B70" s="36" t="s">
        <v>60</v>
      </c>
      <c r="C70" s="32" t="s">
        <v>31</v>
      </c>
      <c r="D70" s="32">
        <v>6</v>
      </c>
      <c r="E70" s="41">
        <v>30000</v>
      </c>
      <c r="F70" s="51">
        <f>D70*E70</f>
        <v>180000</v>
      </c>
      <c r="G70" s="32"/>
      <c r="H70" s="41"/>
      <c r="I70" s="51">
        <f t="shared" si="0"/>
        <v>180000</v>
      </c>
    </row>
    <row r="71" spans="1:9" s="1" customFormat="1" ht="19.899999999999999" customHeight="1" x14ac:dyDescent="0.35">
      <c r="A71" s="45"/>
      <c r="B71" s="24" t="s">
        <v>61</v>
      </c>
      <c r="C71" s="30"/>
      <c r="D71" s="30"/>
      <c r="E71" s="27"/>
      <c r="F71" s="46">
        <f>SUM(F72:F74)</f>
        <v>851300</v>
      </c>
      <c r="G71" s="30"/>
      <c r="H71" s="27"/>
      <c r="I71" s="46">
        <f t="shared" si="0"/>
        <v>851300</v>
      </c>
    </row>
    <row r="72" spans="1:9" s="1" customFormat="1" ht="19.899999999999999" customHeight="1" x14ac:dyDescent="0.35">
      <c r="A72" s="28"/>
      <c r="B72" s="31" t="s">
        <v>62</v>
      </c>
      <c r="C72" s="25" t="s">
        <v>63</v>
      </c>
      <c r="D72" s="25">
        <v>320</v>
      </c>
      <c r="E72" s="26">
        <v>1400</v>
      </c>
      <c r="F72" s="48">
        <f>D72*E72</f>
        <v>448000</v>
      </c>
      <c r="G72" s="25"/>
      <c r="H72" s="26"/>
      <c r="I72" s="48">
        <f t="shared" si="0"/>
        <v>448000</v>
      </c>
    </row>
    <row r="73" spans="1:9" s="1" customFormat="1" ht="19.899999999999999" customHeight="1" x14ac:dyDescent="0.35">
      <c r="A73" s="28"/>
      <c r="B73" s="31" t="s">
        <v>64</v>
      </c>
      <c r="C73" s="25" t="s">
        <v>31</v>
      </c>
      <c r="D73" s="25">
        <v>10</v>
      </c>
      <c r="E73" s="26">
        <v>35850</v>
      </c>
      <c r="F73" s="51">
        <f>D73*E73</f>
        <v>358500</v>
      </c>
      <c r="G73" s="25"/>
      <c r="H73" s="26"/>
      <c r="I73" s="48">
        <f t="shared" si="0"/>
        <v>358500</v>
      </c>
    </row>
    <row r="74" spans="1:9" s="1" customFormat="1" ht="19.899999999999999" customHeight="1" x14ac:dyDescent="0.35">
      <c r="A74" s="28"/>
      <c r="B74" s="31" t="s">
        <v>65</v>
      </c>
      <c r="C74" s="25" t="s">
        <v>24</v>
      </c>
      <c r="D74" s="25">
        <v>320</v>
      </c>
      <c r="E74" s="26">
        <v>140</v>
      </c>
      <c r="F74" s="48">
        <f>D74*E74</f>
        <v>44800</v>
      </c>
      <c r="G74" s="25"/>
      <c r="H74" s="26"/>
      <c r="I74" s="48">
        <f t="shared" si="0"/>
        <v>44800</v>
      </c>
    </row>
    <row r="75" spans="1:9" s="1" customFormat="1" ht="30" x14ac:dyDescent="0.35">
      <c r="A75" s="28"/>
      <c r="B75" s="24" t="s">
        <v>66</v>
      </c>
      <c r="C75" s="25"/>
      <c r="D75" s="25"/>
      <c r="E75" s="26"/>
      <c r="F75" s="46">
        <f>F76</f>
        <v>716000</v>
      </c>
      <c r="G75" s="25"/>
      <c r="H75" s="26"/>
      <c r="I75" s="46">
        <f>F75</f>
        <v>716000</v>
      </c>
    </row>
    <row r="76" spans="1:9" s="1" customFormat="1" ht="45" x14ac:dyDescent="0.35">
      <c r="A76" s="28"/>
      <c r="B76" s="24" t="s">
        <v>29</v>
      </c>
      <c r="C76" s="25"/>
      <c r="D76" s="25"/>
      <c r="E76" s="26"/>
      <c r="F76" s="46">
        <f>F77+F78</f>
        <v>716000</v>
      </c>
      <c r="G76" s="25"/>
      <c r="H76" s="26"/>
      <c r="I76" s="46">
        <f>F76</f>
        <v>716000</v>
      </c>
    </row>
    <row r="77" spans="1:9" s="1" customFormat="1" ht="60.75" customHeight="1" x14ac:dyDescent="0.35">
      <c r="A77" s="28"/>
      <c r="B77" s="31" t="s">
        <v>67</v>
      </c>
      <c r="C77" s="25" t="s">
        <v>31</v>
      </c>
      <c r="D77" s="25">
        <v>1</v>
      </c>
      <c r="E77" s="26">
        <v>230000</v>
      </c>
      <c r="F77" s="48">
        <f>D77*E77</f>
        <v>230000</v>
      </c>
      <c r="G77" s="25"/>
      <c r="H77" s="26"/>
      <c r="I77" s="48">
        <f>F77</f>
        <v>230000</v>
      </c>
    </row>
    <row r="78" spans="1:9" s="1" customFormat="1" ht="31" x14ac:dyDescent="0.35">
      <c r="A78" s="28"/>
      <c r="B78" s="31" t="s">
        <v>68</v>
      </c>
      <c r="C78" s="25" t="s">
        <v>24</v>
      </c>
      <c r="D78" s="25">
        <v>180</v>
      </c>
      <c r="E78" s="26">
        <v>2700</v>
      </c>
      <c r="F78" s="51">
        <f>D78*E78</f>
        <v>486000</v>
      </c>
      <c r="G78" s="25"/>
      <c r="H78" s="26"/>
      <c r="I78" s="48">
        <f>F78</f>
        <v>486000</v>
      </c>
    </row>
    <row r="79" spans="1:9" s="1" customFormat="1" ht="19.899999999999999" customHeight="1" x14ac:dyDescent="0.35">
      <c r="A79" s="16"/>
      <c r="B79" s="21" t="s">
        <v>11</v>
      </c>
      <c r="C79" s="2"/>
      <c r="D79" s="2"/>
      <c r="E79" s="4"/>
      <c r="F79" s="46">
        <f>F10+F23+F33</f>
        <v>31891320</v>
      </c>
      <c r="G79" s="2"/>
      <c r="H79" s="4"/>
      <c r="I79" s="46">
        <f>I10+I23+I33</f>
        <v>31891320</v>
      </c>
    </row>
    <row r="80" spans="1:9" s="13" customFormat="1" ht="19.149999999999999" customHeight="1" x14ac:dyDescent="0.4">
      <c r="A80" s="69" t="s">
        <v>83</v>
      </c>
      <c r="B80" s="69"/>
      <c r="C80" s="69"/>
      <c r="D80" s="69"/>
      <c r="E80" s="69"/>
      <c r="F80" s="69"/>
      <c r="G80" s="69"/>
      <c r="H80" s="69"/>
      <c r="I80" s="69"/>
    </row>
    <row r="81" spans="1:9" x14ac:dyDescent="0.4">
      <c r="A81" s="66" t="s">
        <v>84</v>
      </c>
      <c r="B81" s="66"/>
      <c r="C81" s="66"/>
      <c r="D81" s="66"/>
      <c r="E81" s="66"/>
      <c r="F81" s="66"/>
      <c r="G81" s="66"/>
      <c r="H81" s="66"/>
      <c r="I81" s="66"/>
    </row>
    <row r="82" spans="1:9" x14ac:dyDescent="0.4">
      <c r="A82" s="53"/>
      <c r="B82"/>
      <c r="C82"/>
      <c r="D82"/>
      <c r="E82"/>
      <c r="F82"/>
      <c r="G82"/>
      <c r="H82"/>
      <c r="I82"/>
    </row>
    <row r="83" spans="1:9" x14ac:dyDescent="0.4">
      <c r="A83" s="70" t="s">
        <v>85</v>
      </c>
      <c r="B83" s="70"/>
      <c r="C83" s="70"/>
      <c r="D83" s="70"/>
      <c r="E83" s="70"/>
      <c r="F83" s="70"/>
      <c r="G83" s="70"/>
      <c r="H83" s="70"/>
      <c r="I83" s="70"/>
    </row>
    <row r="84" spans="1:9" ht="30" customHeight="1" x14ac:dyDescent="0.4">
      <c r="A84" s="54" t="s">
        <v>86</v>
      </c>
      <c r="B84"/>
      <c r="C84"/>
      <c r="D84"/>
      <c r="E84"/>
      <c r="F84"/>
      <c r="G84"/>
      <c r="H84"/>
      <c r="I84"/>
    </row>
    <row r="85" spans="1:9" x14ac:dyDescent="0.4">
      <c r="A85" s="66" t="s">
        <v>87</v>
      </c>
      <c r="B85" s="66"/>
      <c r="C85" s="66"/>
      <c r="D85" s="66"/>
      <c r="E85" s="66"/>
      <c r="F85" s="66"/>
      <c r="G85" s="66"/>
      <c r="H85" s="66"/>
      <c r="I85" s="66"/>
    </row>
    <row r="86" spans="1:9" x14ac:dyDescent="0.4">
      <c r="A86" s="66" t="s">
        <v>88</v>
      </c>
      <c r="B86" s="66"/>
      <c r="C86" s="66"/>
      <c r="D86" s="66"/>
      <c r="E86" s="66"/>
      <c r="F86" s="66"/>
      <c r="G86" s="66"/>
      <c r="H86" s="66"/>
      <c r="I86" s="66"/>
    </row>
    <row r="87" spans="1:9" x14ac:dyDescent="0.4">
      <c r="A87" s="53"/>
      <c r="B87" s="56"/>
      <c r="C87" s="56"/>
      <c r="D87" s="56"/>
      <c r="E87" s="56"/>
      <c r="F87" s="56"/>
      <c r="G87" s="56"/>
      <c r="H87" s="56"/>
      <c r="I87" s="56"/>
    </row>
    <row r="88" spans="1:9" x14ac:dyDescent="0.4">
      <c r="A88" s="57" t="s">
        <v>89</v>
      </c>
      <c r="C88" s="55"/>
      <c r="D88" s="55"/>
      <c r="E88" s="55"/>
      <c r="F88" s="55"/>
      <c r="G88" s="55"/>
      <c r="H88" s="55"/>
      <c r="I88" s="55"/>
    </row>
    <row r="89" spans="1:9" x14ac:dyDescent="0.4">
      <c r="A89" s="58"/>
      <c r="C89" s="56"/>
      <c r="D89" s="56"/>
      <c r="E89" s="56"/>
      <c r="F89" s="56"/>
      <c r="G89" s="56"/>
      <c r="H89" s="56"/>
      <c r="I89" s="56"/>
    </row>
    <row r="90" spans="1:9" x14ac:dyDescent="0.4">
      <c r="A90" s="58" t="s">
        <v>90</v>
      </c>
      <c r="C90" s="56"/>
      <c r="D90" s="56"/>
      <c r="E90" s="56"/>
      <c r="F90" s="56"/>
      <c r="G90" s="56"/>
      <c r="H90" s="56"/>
      <c r="I90" s="56"/>
    </row>
    <row r="91" spans="1:9" x14ac:dyDescent="0.4">
      <c r="A91" s="58"/>
      <c r="C91" s="56"/>
      <c r="D91" s="56"/>
      <c r="E91" s="56"/>
      <c r="F91" s="56"/>
      <c r="G91" s="56"/>
      <c r="H91" s="56"/>
      <c r="I91" s="56"/>
    </row>
    <row r="92" spans="1:9" x14ac:dyDescent="0.4">
      <c r="A92" s="58" t="s">
        <v>91</v>
      </c>
      <c r="C92" s="56"/>
      <c r="D92" s="56"/>
      <c r="E92" s="56"/>
      <c r="F92" s="56"/>
      <c r="G92" s="56"/>
      <c r="H92" s="56"/>
      <c r="I92" s="56"/>
    </row>
    <row r="93" spans="1:9" x14ac:dyDescent="0.4">
      <c r="A93" s="58"/>
      <c r="C93" s="56"/>
      <c r="D93" s="56"/>
      <c r="E93" s="56"/>
      <c r="F93" s="56"/>
      <c r="G93" s="56"/>
      <c r="H93" s="56"/>
      <c r="I93" s="56"/>
    </row>
    <row r="94" spans="1:9" x14ac:dyDescent="0.4">
      <c r="A94" s="58" t="s">
        <v>92</v>
      </c>
      <c r="C94" s="56"/>
      <c r="D94" s="56"/>
      <c r="E94" s="56"/>
      <c r="F94" s="56"/>
      <c r="G94" s="56"/>
      <c r="H94" s="56"/>
      <c r="I94" s="56"/>
    </row>
    <row r="95" spans="1:9" x14ac:dyDescent="0.4">
      <c r="A95" s="58"/>
      <c r="C95" s="56"/>
      <c r="D95" s="56"/>
      <c r="E95" s="56"/>
      <c r="F95" s="56"/>
      <c r="G95" s="56"/>
      <c r="H95" s="56"/>
      <c r="I95" s="56"/>
    </row>
    <row r="96" spans="1:9" x14ac:dyDescent="0.4">
      <c r="A96" s="58" t="s">
        <v>93</v>
      </c>
      <c r="C96" s="56"/>
      <c r="D96" s="56"/>
      <c r="E96" s="56"/>
      <c r="F96" s="56"/>
      <c r="G96" s="56"/>
      <c r="H96" s="56"/>
      <c r="I96" s="56"/>
    </row>
    <row r="97" spans="1:9" x14ac:dyDescent="0.4">
      <c r="A97" s="58"/>
      <c r="C97" s="56"/>
      <c r="D97" s="56"/>
      <c r="E97" s="56"/>
      <c r="F97" s="56"/>
      <c r="G97" s="56"/>
      <c r="H97" s="56"/>
      <c r="I97" s="56"/>
    </row>
    <row r="98" spans="1:9" x14ac:dyDescent="0.4">
      <c r="A98" s="58" t="s">
        <v>94</v>
      </c>
      <c r="C98" s="56"/>
      <c r="D98" s="56"/>
      <c r="E98" s="56"/>
      <c r="F98" s="56"/>
      <c r="G98" s="56"/>
      <c r="H98" s="56"/>
      <c r="I98" s="56"/>
    </row>
    <row r="99" spans="1:9" x14ac:dyDescent="0.4">
      <c r="A99" s="58"/>
      <c r="C99" s="56"/>
      <c r="D99" s="56"/>
      <c r="E99" s="56"/>
      <c r="F99" s="56"/>
      <c r="G99" s="56"/>
      <c r="H99" s="56"/>
      <c r="I99" s="56"/>
    </row>
    <row r="100" spans="1:9" x14ac:dyDescent="0.4">
      <c r="A100" s="58"/>
      <c r="C100" s="56"/>
      <c r="D100" s="56"/>
      <c r="E100" s="56"/>
      <c r="F100" s="56"/>
      <c r="G100" s="56"/>
      <c r="H100" s="56"/>
      <c r="I100" s="56"/>
    </row>
    <row r="101" spans="1:9" x14ac:dyDescent="0.4">
      <c r="A101" s="58" t="s">
        <v>95</v>
      </c>
      <c r="C101" s="56"/>
      <c r="D101" s="56"/>
      <c r="E101" s="56"/>
      <c r="F101" s="56"/>
      <c r="G101" s="56"/>
      <c r="H101" s="56"/>
      <c r="I101" s="56"/>
    </row>
    <row r="102" spans="1:9" x14ac:dyDescent="0.4">
      <c r="A102" s="59"/>
      <c r="C102" s="56"/>
      <c r="D102" s="56"/>
      <c r="E102" s="56"/>
      <c r="F102" s="56"/>
      <c r="G102" s="56"/>
      <c r="H102" s="56"/>
      <c r="I102" s="56"/>
    </row>
    <row r="103" spans="1:9" x14ac:dyDescent="0.4">
      <c r="A103" s="58" t="s">
        <v>96</v>
      </c>
      <c r="B103" s="60"/>
      <c r="C103" s="56"/>
      <c r="D103" s="56"/>
      <c r="E103" s="56"/>
      <c r="F103" s="56"/>
      <c r="G103" s="56"/>
      <c r="H103" s="56"/>
      <c r="I103" s="56"/>
    </row>
    <row r="104" spans="1:9" x14ac:dyDescent="0.4">
      <c r="A104" s="58"/>
      <c r="B104" s="60"/>
      <c r="C104" s="56"/>
      <c r="D104" s="56"/>
      <c r="E104" s="56"/>
      <c r="F104" s="56"/>
      <c r="G104" s="56"/>
      <c r="H104" s="56"/>
      <c r="I104" s="56"/>
    </row>
    <row r="105" spans="1:9" x14ac:dyDescent="0.4">
      <c r="A105" s="58"/>
      <c r="B105" s="60"/>
      <c r="C105" s="56"/>
      <c r="D105" s="56"/>
      <c r="E105" s="56"/>
      <c r="F105" s="56"/>
      <c r="G105" s="56"/>
      <c r="H105" s="56"/>
      <c r="I105" s="56"/>
    </row>
    <row r="106" spans="1:9" x14ac:dyDescent="0.4">
      <c r="A106" s="58" t="s">
        <v>97</v>
      </c>
      <c r="B106" s="60"/>
      <c r="C106" s="56"/>
      <c r="D106" s="56"/>
      <c r="E106" s="56"/>
      <c r="F106" s="56"/>
      <c r="G106" s="56"/>
      <c r="H106" s="56"/>
      <c r="I106" s="56"/>
    </row>
  </sheetData>
  <mergeCells count="17">
    <mergeCell ref="A86:I86"/>
    <mergeCell ref="A1:I1"/>
    <mergeCell ref="A3:I3"/>
    <mergeCell ref="A80:I80"/>
    <mergeCell ref="A81:I81"/>
    <mergeCell ref="A83:I83"/>
    <mergeCell ref="A85:I85"/>
    <mergeCell ref="A5:I5"/>
    <mergeCell ref="A7:I7"/>
    <mergeCell ref="A6:I6"/>
    <mergeCell ref="G8:I8"/>
    <mergeCell ref="A8:A9"/>
    <mergeCell ref="B8:B9"/>
    <mergeCell ref="C8:C9"/>
    <mergeCell ref="F8:F9"/>
    <mergeCell ref="E8:E9"/>
    <mergeCell ref="D8:D9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корректировка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2022-06-21T11:39:30Z</dcterms:modified>
</cp:coreProperties>
</file>