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300"/>
  </bookViews>
  <sheets>
    <sheet name="Корректировка" sheetId="2" r:id="rId1"/>
  </sheets>
  <definedNames>
    <definedName name="_xlnm.Print_Area" localSheetId="0">Корректировка!$A$1:$I$60</definedName>
  </definedNames>
  <calcPr calcId="152511"/>
</workbook>
</file>

<file path=xl/calcChain.xml><?xml version="1.0" encoding="utf-8"?>
<calcChain xmlns="http://schemas.openxmlformats.org/spreadsheetml/2006/main">
  <c r="F53" i="2" l="1"/>
  <c r="I53" i="2"/>
  <c r="F52" i="2"/>
  <c r="I52" i="2"/>
  <c r="F51" i="2"/>
  <c r="I51" i="2"/>
  <c r="F50" i="2"/>
  <c r="I50" i="2"/>
  <c r="F49" i="2"/>
  <c r="I49" i="2"/>
  <c r="F48" i="2"/>
  <c r="I48" i="2"/>
  <c r="F46" i="2"/>
  <c r="I46" i="2"/>
  <c r="F45" i="2"/>
  <c r="F44" i="2"/>
  <c r="F43" i="2"/>
  <c r="I43" i="2"/>
  <c r="I42" i="2"/>
  <c r="F41" i="2"/>
  <c r="I41" i="2"/>
  <c r="I39" i="2"/>
  <c r="F40" i="2"/>
  <c r="F38" i="2"/>
  <c r="I38" i="2"/>
  <c r="F37" i="2"/>
  <c r="I37" i="2"/>
  <c r="F35" i="2"/>
  <c r="I35" i="2"/>
  <c r="F34" i="2"/>
  <c r="I34" i="2"/>
  <c r="F33" i="2"/>
  <c r="I33" i="2"/>
  <c r="F31" i="2"/>
  <c r="I31" i="2"/>
  <c r="F30" i="2"/>
  <c r="F29" i="2"/>
  <c r="F28" i="2"/>
  <c r="I28" i="2"/>
  <c r="F27" i="2"/>
  <c r="F26" i="2"/>
  <c r="I26" i="2"/>
  <c r="F23" i="2"/>
  <c r="I23" i="2"/>
  <c r="F22" i="2"/>
  <c r="I22" i="2"/>
  <c r="I21" i="2"/>
  <c r="F20" i="2"/>
  <c r="I20" i="2"/>
  <c r="F19" i="2"/>
  <c r="I19" i="2"/>
  <c r="F16" i="2"/>
  <c r="I16" i="2"/>
  <c r="F15" i="2"/>
  <c r="I15" i="2"/>
  <c r="F14" i="2"/>
  <c r="I14" i="2"/>
  <c r="F13" i="2"/>
  <c r="I13" i="2"/>
  <c r="F12" i="2"/>
  <c r="I12" i="2"/>
  <c r="E18" i="2"/>
  <c r="F18" i="2"/>
  <c r="I18" i="2"/>
  <c r="E17" i="2"/>
  <c r="F17" i="2"/>
  <c r="I17" i="2"/>
  <c r="F42" i="2"/>
  <c r="F36" i="2"/>
  <c r="I27" i="2"/>
  <c r="I40" i="2"/>
  <c r="I30" i="2"/>
  <c r="I25" i="2"/>
  <c r="F25" i="2"/>
  <c r="I11" i="2"/>
  <c r="I10" i="2"/>
  <c r="F21" i="2"/>
  <c r="I36" i="2"/>
  <c r="F39" i="2"/>
  <c r="I29" i="2"/>
  <c r="I32" i="2"/>
  <c r="I47" i="2"/>
  <c r="F47" i="2"/>
  <c r="F32" i="2"/>
  <c r="F24" i="2"/>
  <c r="I45" i="2"/>
  <c r="I44" i="2"/>
  <c r="F11" i="2"/>
  <c r="F10" i="2"/>
  <c r="I24" i="2"/>
  <c r="F54" i="2"/>
  <c r="I54" i="2"/>
</calcChain>
</file>

<file path=xl/sharedStrings.xml><?xml version="1.0" encoding="utf-8"?>
<sst xmlns="http://schemas.openxmlformats.org/spreadsheetml/2006/main" count="97" uniqueCount="66">
  <si>
    <t>№</t>
  </si>
  <si>
    <t>Единица измерения</t>
  </si>
  <si>
    <t>Административные затраты:</t>
  </si>
  <si>
    <t>Прямые расходы:</t>
  </si>
  <si>
    <t xml:space="preserve">Социальный налог и социальные отчисления </t>
  </si>
  <si>
    <t>Банковские услуги</t>
  </si>
  <si>
    <t xml:space="preserve">    </t>
  </si>
  <si>
    <t>Обязательное социальное медицинское страховани</t>
  </si>
  <si>
    <t xml:space="preserve">Расходные материалы, приобретение товаров, необходимых для обслуживания и содержания основных средств и другие запасы, в том числе: </t>
  </si>
  <si>
    <t>Заработная плата, в том числе:</t>
  </si>
  <si>
    <t>Руководитель проекта</t>
  </si>
  <si>
    <t>Бухгалтер</t>
  </si>
  <si>
    <t>Координатор проекта</t>
  </si>
  <si>
    <t>Специалист по связям с общественностью</t>
  </si>
  <si>
    <t>Офис-менеджер</t>
  </si>
  <si>
    <t xml:space="preserve">Почтовые расходы </t>
  </si>
  <si>
    <t>Канцелярские товары</t>
  </si>
  <si>
    <t>Жесткие диски</t>
  </si>
  <si>
    <t>Мероприятие 1. Организация деятельности республиканского проектного офиса по совершенствованию деятельности кризисных центров</t>
  </si>
  <si>
    <t>Услуги по разработке программы тренингов</t>
  </si>
  <si>
    <t>Услуги по разработке методических материалов для региональных кризисных центров</t>
  </si>
  <si>
    <t>Услуги по сбору и анализу статистических информаций</t>
  </si>
  <si>
    <t>Мероприятие 2. Индивидуальная и групповая психотерапия и консультирование женщин и детей, переживших домашнее насилие с привлечением квалифицированных специалистов в 17 регионах республики</t>
  </si>
  <si>
    <t xml:space="preserve">Услуги региональных менеджеров по реализации задач проекта в регионах </t>
  </si>
  <si>
    <t>Услуги региональных психологов</t>
  </si>
  <si>
    <t>Мероприятие 3. Проведение онлайн кустовых обучающих тренингов для специалистов кризисных центров, инспекторов по защите женщин от насилия, инспекторов по работе с несовершеннолетними</t>
  </si>
  <si>
    <t>Услуги психологов-тренеров на казахском и русском языках</t>
  </si>
  <si>
    <t>Услуги по разработке инструкции для инспекторов по работе с агрессорами и инспекторов по работе с несовершенолетними рассылка в региональные кризисные центры и региональные ДВД</t>
  </si>
  <si>
    <t>Услуги переводчика (38 листов * 1 500 тенге)</t>
  </si>
  <si>
    <t>Мероприятие 4. Оказание юридических услуг (найм 5 адвокатов на протяжении проекта) для женщин, находящихся в трудной жизненной ситуации, особенно из сельской местности в 5 регионах республики</t>
  </si>
  <si>
    <t>Услуги трех адвокатов в 3 городах республиканского значения</t>
  </si>
  <si>
    <t>Услуги двух адвокатов в 2 сельских регионах ("регионах риска")</t>
  </si>
  <si>
    <t>Мероприятие 5. Мониторинг деятельности кризисных центров с выездами экспертов (2 специалистов) в 17 регионов РК</t>
  </si>
  <si>
    <t>Услуги 2 экспертов для проведения мониторинга в 17 регионах</t>
  </si>
  <si>
    <t>Услуга по получению ISBN</t>
  </si>
  <si>
    <t>Мероприятие 6. Проведение информационных кампаний по предотвращению бытового насилия в Казахстане</t>
  </si>
  <si>
    <t>Услуги по проведению информационной работы с мужчинами, сотрудниками и учащимися военизированных и правоохранительных учебных заведений (в проекте будет охвачено 10 учебных заведений РК)</t>
  </si>
  <si>
    <t xml:space="preserve">Мероприятие 7.  Проведение индивидуальной работы специалистов с агрессорами в 17 регионах республики </t>
  </si>
  <si>
    <t>Услуги региональных адвокатов</t>
  </si>
  <si>
    <t xml:space="preserve">Мероприятие 8. Публикация информации о ходе проекта в казахстанских СМИ </t>
  </si>
  <si>
    <t>Услуги по созданию информационных видеороликов с компьютерной графикой:
- 2 ролика-инфографики по 20 секунд для ТВ (рус, каз) 
- 2 вирусных ролика по 1-3 минуты для соцсетей (рус, каз) с участием медийной личности</t>
  </si>
  <si>
    <t>Услуги по ротации роликов на республиканских телеканалов (2 телеканала)</t>
  </si>
  <si>
    <t xml:space="preserve">Услуги публикации материалов о проекте в 10 интернет-ресурсах РК </t>
  </si>
  <si>
    <t>Услуги таргетирования (продвижение материалов проекта в социольных сетях Instagram, YouTobe, Facebook)</t>
  </si>
  <si>
    <t>месяц</t>
  </si>
  <si>
    <t>штука</t>
  </si>
  <si>
    <t>услуги</t>
  </si>
  <si>
    <t>Услуги Pr менеджера</t>
  </si>
  <si>
    <t>Статьи расходов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</si>
  <si>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</si>
  <si>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</si>
  <si>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</si>
  <si>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</si>
  <si>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(собственный вклад)</t>
  </si>
  <si>
    <t>Другие источники софинансирования</t>
  </si>
  <si>
    <t>Средства гранта</t>
  </si>
  <si>
    <t xml:space="preserve">Смета расходов по реализации социального проекта </t>
  </si>
  <si>
    <r>
      <rPr>
        <b/>
        <sz val="14"/>
        <color indexed="8"/>
        <rFont val="Times New Roman"/>
        <family val="1"/>
        <charset val="204"/>
      </rPr>
      <t>Грантодатель:</t>
    </r>
    <r>
      <rPr>
        <sz val="14"/>
        <color indexed="8"/>
        <rFont val="Times New Roman"/>
        <family val="1"/>
        <charset val="204"/>
      </rPr>
      <t xml:space="preserve">
Некоммерческое акционерное общество
 «Центр поддержки гражданских инициатив»
Председатель Правления
_________________  / Диас Л.
 М.П.</t>
    </r>
  </si>
  <si>
    <r>
      <rPr>
        <b/>
        <sz val="14"/>
        <color indexed="8"/>
        <rFont val="Times New Roman"/>
        <family val="1"/>
        <charset val="204"/>
      </rPr>
      <t>Грантополучатель:</t>
    </r>
    <r>
      <rPr>
        <sz val="14"/>
        <color indexed="8"/>
        <rFont val="Times New Roman"/>
        <family val="1"/>
        <charset val="204"/>
      </rPr>
      <t xml:space="preserve">
Общественный фонд 
«Институт равных прав и равных возможностей Казахстана»
Президент 
_________________  / Ускембаева М.А.
М.П.                                               </t>
    </r>
  </si>
  <si>
    <r>
      <rPr>
        <b/>
        <sz val="14"/>
        <color indexed="8"/>
        <rFont val="Times New Roman"/>
        <family val="1"/>
        <charset val="204"/>
      </rPr>
      <t>Грантополучатель:</t>
    </r>
    <r>
      <rPr>
        <sz val="14"/>
        <color indexed="8"/>
        <rFont val="Times New Roman"/>
        <family val="1"/>
        <charset val="204"/>
      </rPr>
      <t xml:space="preserve">  Общественный фонд «Институт равных прав и равных возможностей Казахстана»</t>
    </r>
  </si>
  <si>
    <r>
      <t xml:space="preserve">Тема гранта: </t>
    </r>
    <r>
      <rPr>
        <sz val="14"/>
        <color indexed="8"/>
        <rFont val="Times New Roman"/>
        <family val="1"/>
        <charset val="204"/>
      </rPr>
      <t>Разработка и реализация мер по совершенствованию деятельности кризисных центров, профилактике семейно-бытового насилия и работе с агрессорами</t>
    </r>
  </si>
  <si>
    <r>
      <t xml:space="preserve">Сумма гранта: </t>
    </r>
    <r>
      <rPr>
        <sz val="14"/>
        <color indexed="8"/>
        <rFont val="Times New Roman"/>
        <family val="1"/>
        <charset val="204"/>
      </rPr>
      <t>15 000 000 (пятнадцать миллионов) тенге</t>
    </r>
  </si>
  <si>
    <r>
      <t>Услуги по ротации</t>
    </r>
    <r>
      <rPr>
        <sz val="14"/>
        <color indexed="8"/>
        <rFont val="Times New Roman"/>
        <family val="1"/>
        <charset val="204"/>
      </rPr>
      <t xml:space="preserve"> роликов на региональных телеканалах РК (6 телеканалов)</t>
    </r>
  </si>
  <si>
    <t xml:space="preserve">Приложение № 1 
к Дополнительному соглашению № ___
от «___» _______________ 2021 года 
Приложение № 2
к Договору о предоставлении гранта 
от «1»марта 2021 года № 5
</t>
  </si>
  <si>
    <t>_________________  /</t>
  </si>
  <si>
    <t xml:space="preserve">_________________  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</si>
</sst>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_-* #,##0\ _₽_-;\-* #,##0\ _₽_-;_-* &quot;-&quot;\ _₽_-;_-@_-"/>
  </numFmts>
  <fonts count="9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justify"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74" fontId="6" fillId="0" borderId="1" xfId="0" applyNumberFormat="1" applyFont="1" applyFill="1" applyBorder="1" applyAlignment="1">
      <alignment horizontal="center" vertical="center"/>
    </xf>
    <xf numFmtId="174" fontId="4" fillId="2" borderId="1" xfId="0" applyNumberFormat="1" applyFont="1" applyFill="1" applyBorder="1" applyAlignment="1">
      <alignment horizontal="center" vertical="center"/>
    </xf>
    <xf numFmtId="174" fontId="3" fillId="0" borderId="1" xfId="0" applyNumberFormat="1" applyFont="1" applyFill="1" applyBorder="1" applyAlignment="1">
      <alignment horizontal="justify" vertical="center"/>
    </xf>
    <xf numFmtId="174" fontId="4" fillId="2" borderId="1" xfId="0" applyNumberFormat="1" applyFont="1" applyFill="1" applyBorder="1" applyAlignment="1">
      <alignment vertical="center"/>
    </xf>
    <xf numFmtId="1" fontId="3" fillId="2" borderId="0" xfId="0" applyNumberFormat="1" applyFont="1" applyFill="1" applyAlignment="1"/>
    <xf numFmtId="1" fontId="4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174" fontId="7" fillId="0" borderId="1" xfId="0" applyNumberFormat="1" applyFont="1" applyFill="1" applyBorder="1" applyAlignment="1">
      <alignment horizontal="center" vertical="center"/>
    </xf>
    <xf numFmtId="174" fontId="3" fillId="2" borderId="1" xfId="0" applyNumberFormat="1" applyFont="1" applyFill="1" applyBorder="1" applyAlignment="1">
      <alignment horizontal="center" vertical="center"/>
    </xf>
    <xf numFmtId="174" fontId="3" fillId="0" borderId="1" xfId="0" applyNumberFormat="1" applyFont="1" applyFill="1" applyBorder="1" applyAlignment="1">
      <alignment vertical="center"/>
    </xf>
    <xf numFmtId="174" fontId="3" fillId="2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left"/>
    </xf>
    <xf numFmtId="1" fontId="4" fillId="2" borderId="0" xfId="0" applyNumberFormat="1" applyFont="1" applyFill="1" applyAlignment="1">
      <alignment horizontal="left"/>
    </xf>
    <xf numFmtId="174" fontId="3" fillId="0" borderId="1" xfId="0" applyNumberFormat="1" applyFont="1" applyFill="1" applyBorder="1" applyAlignment="1">
      <alignment horizontal="left" vertical="center"/>
    </xf>
    <xf numFmtId="174" fontId="4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174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174" fontId="7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74" fontId="3" fillId="2" borderId="1" xfId="0" applyNumberFormat="1" applyFont="1" applyFill="1" applyBorder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left" vertical="top" wrapText="1"/>
    </xf>
    <xf numFmtId="1" fontId="3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view="pageBreakPreview" zoomScale="60" zoomScaleNormal="70" workbookViewId="0">
      <selection activeCell="A3" sqref="A3:H3"/>
    </sheetView>
  </sheetViews>
  <sheetFormatPr defaultColWidth="9.1796875" defaultRowHeight="18" x14ac:dyDescent="0.4"/>
  <cols>
    <col min="1" max="1" width="2.1796875" style="1" customWidth="1"/>
    <col min="2" max="2" width="71.1796875" style="2" customWidth="1"/>
    <col min="3" max="3" width="17.26953125" style="3" customWidth="1"/>
    <col min="4" max="4" width="14.7265625" style="4" customWidth="1"/>
    <col min="5" max="5" width="17.26953125" style="3" customWidth="1"/>
    <col min="6" max="6" width="19.54296875" style="3" customWidth="1"/>
    <col min="7" max="7" width="20.7265625" style="3" customWidth="1"/>
    <col min="8" max="8" width="18.453125" style="7" customWidth="1"/>
    <col min="9" max="9" width="21.26953125" style="2" customWidth="1"/>
    <col min="10" max="16384" width="9.1796875" style="2"/>
  </cols>
  <sheetData>
    <row r="1" spans="1:9" ht="124.5" customHeight="1" x14ac:dyDescent="0.4">
      <c r="A1" s="1" t="s">
        <v>6</v>
      </c>
      <c r="F1" s="8"/>
      <c r="G1" s="52" t="s">
        <v>63</v>
      </c>
      <c r="H1" s="52"/>
      <c r="I1" s="52"/>
    </row>
    <row r="2" spans="1:9" ht="34.5" customHeight="1" x14ac:dyDescent="0.4">
      <c r="F2" s="8"/>
      <c r="G2" s="9"/>
      <c r="H2" s="9"/>
      <c r="I2" s="9"/>
    </row>
    <row r="3" spans="1:9" ht="18.5" x14ac:dyDescent="0.4">
      <c r="A3" s="55" t="s">
        <v>56</v>
      </c>
      <c r="B3" s="56"/>
      <c r="C3" s="56"/>
      <c r="D3" s="56"/>
      <c r="E3" s="56"/>
      <c r="F3" s="56"/>
      <c r="G3" s="56"/>
      <c r="H3" s="56"/>
    </row>
    <row r="4" spans="1:9" ht="18.5" x14ac:dyDescent="0.4">
      <c r="A4" s="10"/>
      <c r="B4" s="11"/>
      <c r="C4" s="11"/>
      <c r="D4" s="11"/>
      <c r="E4" s="11"/>
      <c r="F4" s="11"/>
      <c r="G4" s="11"/>
      <c r="H4" s="11"/>
    </row>
    <row r="5" spans="1:9" s="5" customFormat="1" x14ac:dyDescent="0.4">
      <c r="A5" s="59" t="s">
        <v>59</v>
      </c>
      <c r="B5" s="60"/>
      <c r="C5" s="60"/>
      <c r="D5" s="60"/>
      <c r="E5" s="60"/>
      <c r="F5" s="60"/>
      <c r="G5" s="60"/>
      <c r="H5" s="60"/>
    </row>
    <row r="6" spans="1:9" s="6" customFormat="1" ht="38.25" customHeight="1" x14ac:dyDescent="0.4">
      <c r="A6" s="57" t="s">
        <v>60</v>
      </c>
      <c r="B6" s="57"/>
      <c r="C6" s="57"/>
      <c r="D6" s="57"/>
      <c r="E6" s="57"/>
      <c r="F6" s="57"/>
      <c r="G6" s="57"/>
      <c r="H6" s="57"/>
    </row>
    <row r="7" spans="1:9" s="6" customFormat="1" x14ac:dyDescent="0.4">
      <c r="A7" s="58" t="s">
        <v>61</v>
      </c>
      <c r="B7" s="58"/>
      <c r="C7" s="58"/>
      <c r="D7" s="58"/>
      <c r="E7" s="58"/>
      <c r="F7" s="58"/>
      <c r="G7" s="58"/>
      <c r="H7" s="58"/>
    </row>
    <row r="8" spans="1:9" ht="18.75" customHeight="1" x14ac:dyDescent="0.4">
      <c r="A8" s="46" t="s">
        <v>0</v>
      </c>
      <c r="B8" s="47" t="s">
        <v>48</v>
      </c>
      <c r="C8" s="46" t="s">
        <v>1</v>
      </c>
      <c r="D8" s="48" t="s">
        <v>49</v>
      </c>
      <c r="E8" s="46" t="s">
        <v>50</v>
      </c>
      <c r="F8" s="46" t="s">
        <v>51</v>
      </c>
      <c r="G8" s="49" t="s">
        <v>52</v>
      </c>
      <c r="H8" s="49"/>
      <c r="I8" s="49"/>
    </row>
    <row r="9" spans="1:9" ht="78.75" customHeight="1" x14ac:dyDescent="0.4">
      <c r="A9" s="46"/>
      <c r="B9" s="47"/>
      <c r="C9" s="46"/>
      <c r="D9" s="48"/>
      <c r="E9" s="46"/>
      <c r="F9" s="46"/>
      <c r="G9" s="12" t="s">
        <v>53</v>
      </c>
      <c r="H9" s="12" t="s">
        <v>54</v>
      </c>
      <c r="I9" s="12" t="s">
        <v>55</v>
      </c>
    </row>
    <row r="10" spans="1:9" s="21" customFormat="1" x14ac:dyDescent="0.4">
      <c r="A10" s="13">
        <v>1</v>
      </c>
      <c r="B10" s="14" t="s">
        <v>2</v>
      </c>
      <c r="C10" s="15"/>
      <c r="D10" s="16"/>
      <c r="E10" s="17"/>
      <c r="F10" s="17">
        <f>F11+F17+F18+F19+F20+F21</f>
        <v>5581496</v>
      </c>
      <c r="G10" s="18"/>
      <c r="H10" s="19"/>
      <c r="I10" s="20">
        <f>I11+I17+I18+I19+I20+I21</f>
        <v>5581496</v>
      </c>
    </row>
    <row r="11" spans="1:9" s="21" customFormat="1" x14ac:dyDescent="0.4">
      <c r="A11" s="22"/>
      <c r="B11" s="14" t="s">
        <v>9</v>
      </c>
      <c r="C11" s="15"/>
      <c r="D11" s="16"/>
      <c r="E11" s="17"/>
      <c r="F11" s="17">
        <f>SUM(F12:F16)</f>
        <v>4860000</v>
      </c>
      <c r="G11" s="18"/>
      <c r="H11" s="19"/>
      <c r="I11" s="20">
        <f>SUM(I12:I16)</f>
        <v>4860000</v>
      </c>
    </row>
    <row r="12" spans="1:9" s="21" customFormat="1" x14ac:dyDescent="0.4">
      <c r="A12" s="22"/>
      <c r="B12" s="23" t="s">
        <v>10</v>
      </c>
      <c r="C12" s="24" t="s">
        <v>44</v>
      </c>
      <c r="D12" s="25">
        <v>9</v>
      </c>
      <c r="E12" s="26">
        <v>130000</v>
      </c>
      <c r="F12" s="26">
        <f>D12*E12</f>
        <v>1170000</v>
      </c>
      <c r="G12" s="27"/>
      <c r="H12" s="28"/>
      <c r="I12" s="29">
        <f>F12</f>
        <v>1170000</v>
      </c>
    </row>
    <row r="13" spans="1:9" s="21" customFormat="1" x14ac:dyDescent="0.4">
      <c r="A13" s="22"/>
      <c r="B13" s="23" t="s">
        <v>11</v>
      </c>
      <c r="C13" s="24" t="s">
        <v>44</v>
      </c>
      <c r="D13" s="25">
        <v>9</v>
      </c>
      <c r="E13" s="26">
        <v>130000</v>
      </c>
      <c r="F13" s="26">
        <f t="shared" ref="F13:F20" si="0">D13*E13</f>
        <v>1170000</v>
      </c>
      <c r="G13" s="27"/>
      <c r="H13" s="19"/>
      <c r="I13" s="29">
        <f t="shared" ref="I13:I20" si="1">F13</f>
        <v>1170000</v>
      </c>
    </row>
    <row r="14" spans="1:9" s="21" customFormat="1" x14ac:dyDescent="0.4">
      <c r="A14" s="22"/>
      <c r="B14" s="23" t="s">
        <v>12</v>
      </c>
      <c r="C14" s="24" t="s">
        <v>44</v>
      </c>
      <c r="D14" s="25">
        <v>9</v>
      </c>
      <c r="E14" s="26">
        <v>130000</v>
      </c>
      <c r="F14" s="26">
        <f t="shared" si="0"/>
        <v>1170000</v>
      </c>
      <c r="G14" s="27"/>
      <c r="H14" s="19"/>
      <c r="I14" s="29">
        <f t="shared" si="1"/>
        <v>1170000</v>
      </c>
    </row>
    <row r="15" spans="1:9" s="21" customFormat="1" x14ac:dyDescent="0.4">
      <c r="A15" s="22"/>
      <c r="B15" s="23" t="s">
        <v>13</v>
      </c>
      <c r="C15" s="24" t="s">
        <v>44</v>
      </c>
      <c r="D15" s="25">
        <v>9</v>
      </c>
      <c r="E15" s="26">
        <v>80000</v>
      </c>
      <c r="F15" s="26">
        <f t="shared" si="0"/>
        <v>720000</v>
      </c>
      <c r="G15" s="27"/>
      <c r="H15" s="19"/>
      <c r="I15" s="29">
        <f t="shared" si="1"/>
        <v>720000</v>
      </c>
    </row>
    <row r="16" spans="1:9" s="21" customFormat="1" x14ac:dyDescent="0.4">
      <c r="A16" s="22"/>
      <c r="B16" s="23" t="s">
        <v>14</v>
      </c>
      <c r="C16" s="24" t="s">
        <v>44</v>
      </c>
      <c r="D16" s="25">
        <v>9</v>
      </c>
      <c r="E16" s="26">
        <v>70000</v>
      </c>
      <c r="F16" s="26">
        <f t="shared" si="0"/>
        <v>630000</v>
      </c>
      <c r="G16" s="27"/>
      <c r="H16" s="19"/>
      <c r="I16" s="29">
        <f t="shared" si="1"/>
        <v>630000</v>
      </c>
    </row>
    <row r="17" spans="1:9" s="31" customFormat="1" x14ac:dyDescent="0.35">
      <c r="A17" s="30"/>
      <c r="B17" s="14" t="s">
        <v>4</v>
      </c>
      <c r="C17" s="15" t="s">
        <v>44</v>
      </c>
      <c r="D17" s="16">
        <v>9</v>
      </c>
      <c r="E17" s="17">
        <f>(4095+6773)*3+2520+4168+2205+3647</f>
        <v>45144</v>
      </c>
      <c r="F17" s="17">
        <f t="shared" si="0"/>
        <v>406296</v>
      </c>
      <c r="G17" s="18"/>
      <c r="H17" s="19"/>
      <c r="I17" s="20">
        <f t="shared" si="1"/>
        <v>406296</v>
      </c>
    </row>
    <row r="18" spans="1:9" s="31" customFormat="1" x14ac:dyDescent="0.35">
      <c r="A18" s="30"/>
      <c r="B18" s="14" t="s">
        <v>7</v>
      </c>
      <c r="C18" s="15" t="s">
        <v>44</v>
      </c>
      <c r="D18" s="16">
        <v>9</v>
      </c>
      <c r="E18" s="17">
        <f>(E12+E13+E14+E15+E16)*2%</f>
        <v>10800</v>
      </c>
      <c r="F18" s="17">
        <f t="shared" si="0"/>
        <v>97200</v>
      </c>
      <c r="G18" s="18"/>
      <c r="H18" s="32"/>
      <c r="I18" s="20">
        <f t="shared" si="1"/>
        <v>97200</v>
      </c>
    </row>
    <row r="19" spans="1:9" s="31" customFormat="1" ht="17.5" x14ac:dyDescent="0.35">
      <c r="A19" s="30"/>
      <c r="B19" s="14" t="s">
        <v>5</v>
      </c>
      <c r="C19" s="15" t="s">
        <v>44</v>
      </c>
      <c r="D19" s="16">
        <v>9</v>
      </c>
      <c r="E19" s="17">
        <v>5000</v>
      </c>
      <c r="F19" s="17">
        <f t="shared" si="0"/>
        <v>45000</v>
      </c>
      <c r="G19" s="18"/>
      <c r="H19" s="33"/>
      <c r="I19" s="20">
        <f t="shared" si="1"/>
        <v>45000</v>
      </c>
    </row>
    <row r="20" spans="1:9" s="31" customFormat="1" ht="17.5" x14ac:dyDescent="0.35">
      <c r="A20" s="30"/>
      <c r="B20" s="34" t="s">
        <v>15</v>
      </c>
      <c r="C20" s="15" t="s">
        <v>44</v>
      </c>
      <c r="D20" s="16">
        <v>9</v>
      </c>
      <c r="E20" s="17">
        <v>7000</v>
      </c>
      <c r="F20" s="17">
        <f t="shared" si="0"/>
        <v>63000</v>
      </c>
      <c r="G20" s="18"/>
      <c r="H20" s="33"/>
      <c r="I20" s="20">
        <f t="shared" si="1"/>
        <v>63000</v>
      </c>
    </row>
    <row r="21" spans="1:9" s="21" customFormat="1" ht="52.5" x14ac:dyDescent="0.4">
      <c r="A21" s="22"/>
      <c r="B21" s="14" t="s">
        <v>8</v>
      </c>
      <c r="C21" s="15"/>
      <c r="D21" s="16"/>
      <c r="E21" s="17"/>
      <c r="F21" s="17">
        <f>SUM(F22:F23)</f>
        <v>110000</v>
      </c>
      <c r="G21" s="18"/>
      <c r="H21" s="19"/>
      <c r="I21" s="20">
        <f>SUM(I22:I23)</f>
        <v>110000</v>
      </c>
    </row>
    <row r="22" spans="1:9" s="21" customFormat="1" x14ac:dyDescent="0.4">
      <c r="A22" s="22"/>
      <c r="B22" s="23" t="s">
        <v>16</v>
      </c>
      <c r="C22" s="24" t="s">
        <v>44</v>
      </c>
      <c r="D22" s="25">
        <v>7</v>
      </c>
      <c r="E22" s="26">
        <v>5000</v>
      </c>
      <c r="F22" s="26">
        <f>D22*E22</f>
        <v>35000</v>
      </c>
      <c r="G22" s="27"/>
      <c r="H22" s="19"/>
      <c r="I22" s="29">
        <f>F22</f>
        <v>35000</v>
      </c>
    </row>
    <row r="23" spans="1:9" s="21" customFormat="1" x14ac:dyDescent="0.4">
      <c r="A23" s="22"/>
      <c r="B23" s="23" t="s">
        <v>17</v>
      </c>
      <c r="C23" s="24" t="s">
        <v>45</v>
      </c>
      <c r="D23" s="25">
        <v>3</v>
      </c>
      <c r="E23" s="26">
        <v>25000</v>
      </c>
      <c r="F23" s="26">
        <f>D23*E23</f>
        <v>75000</v>
      </c>
      <c r="G23" s="18"/>
      <c r="H23" s="19"/>
      <c r="I23" s="29">
        <f>F23</f>
        <v>75000</v>
      </c>
    </row>
    <row r="24" spans="1:9" s="21" customFormat="1" x14ac:dyDescent="0.4">
      <c r="A24" s="13">
        <v>2</v>
      </c>
      <c r="B24" s="14" t="s">
        <v>3</v>
      </c>
      <c r="C24" s="15"/>
      <c r="D24" s="16"/>
      <c r="E24" s="17"/>
      <c r="F24" s="17">
        <f>F25+F29+F32+F36+F39+F42+F44+F47</f>
        <v>9418504</v>
      </c>
      <c r="G24" s="18"/>
      <c r="H24" s="19"/>
      <c r="I24" s="20">
        <f>I25+I29+I32+I36+I39+I42+I44+I47</f>
        <v>9418504</v>
      </c>
    </row>
    <row r="25" spans="1:9" s="21" customFormat="1" ht="52.5" x14ac:dyDescent="0.4">
      <c r="A25" s="22"/>
      <c r="B25" s="34" t="s">
        <v>18</v>
      </c>
      <c r="C25" s="15"/>
      <c r="D25" s="16"/>
      <c r="E25" s="17"/>
      <c r="F25" s="17">
        <f>SUM(F26:F28)</f>
        <v>300000</v>
      </c>
      <c r="G25" s="18"/>
      <c r="H25" s="19"/>
      <c r="I25" s="20">
        <f>SUM(I26:I28)</f>
        <v>300000</v>
      </c>
    </row>
    <row r="26" spans="1:9" s="21" customFormat="1" x14ac:dyDescent="0.4">
      <c r="A26" s="22"/>
      <c r="B26" s="23" t="s">
        <v>19</v>
      </c>
      <c r="C26" s="24" t="s">
        <v>46</v>
      </c>
      <c r="D26" s="25">
        <v>2</v>
      </c>
      <c r="E26" s="26">
        <v>50000</v>
      </c>
      <c r="F26" s="26">
        <f>D26*E26</f>
        <v>100000</v>
      </c>
      <c r="G26" s="18"/>
      <c r="H26" s="19"/>
      <c r="I26" s="29">
        <f>F26</f>
        <v>100000</v>
      </c>
    </row>
    <row r="27" spans="1:9" s="21" customFormat="1" ht="36" x14ac:dyDescent="0.4">
      <c r="A27" s="22"/>
      <c r="B27" s="23" t="s">
        <v>20</v>
      </c>
      <c r="C27" s="24" t="s">
        <v>46</v>
      </c>
      <c r="D27" s="25">
        <v>2</v>
      </c>
      <c r="E27" s="26">
        <v>50000</v>
      </c>
      <c r="F27" s="26">
        <f>D27*E27</f>
        <v>100000</v>
      </c>
      <c r="G27" s="18"/>
      <c r="H27" s="19"/>
      <c r="I27" s="29">
        <f>F27</f>
        <v>100000</v>
      </c>
    </row>
    <row r="28" spans="1:9" s="21" customFormat="1" x14ac:dyDescent="0.4">
      <c r="A28" s="22"/>
      <c r="B28" s="23" t="s">
        <v>21</v>
      </c>
      <c r="C28" s="24" t="s">
        <v>46</v>
      </c>
      <c r="D28" s="25">
        <v>1</v>
      </c>
      <c r="E28" s="26">
        <v>100000</v>
      </c>
      <c r="F28" s="26">
        <f>D28*E28</f>
        <v>100000</v>
      </c>
      <c r="G28" s="18"/>
      <c r="H28" s="19"/>
      <c r="I28" s="29">
        <f>F28</f>
        <v>100000</v>
      </c>
    </row>
    <row r="29" spans="1:9" s="21" customFormat="1" ht="87.5" x14ac:dyDescent="0.4">
      <c r="A29" s="22"/>
      <c r="B29" s="34" t="s">
        <v>22</v>
      </c>
      <c r="C29" s="15"/>
      <c r="D29" s="16"/>
      <c r="E29" s="17"/>
      <c r="F29" s="17">
        <f>SUM(F30:F31)</f>
        <v>3648982</v>
      </c>
      <c r="G29" s="18"/>
      <c r="H29" s="19"/>
      <c r="I29" s="20">
        <f>SUM(I30:I31)</f>
        <v>3648982</v>
      </c>
    </row>
    <row r="30" spans="1:9" s="21" customFormat="1" ht="36" x14ac:dyDescent="0.4">
      <c r="A30" s="22"/>
      <c r="B30" s="23" t="s">
        <v>23</v>
      </c>
      <c r="C30" s="24" t="s">
        <v>46</v>
      </c>
      <c r="D30" s="25">
        <v>17</v>
      </c>
      <c r="E30" s="26">
        <v>151514</v>
      </c>
      <c r="F30" s="26">
        <f>D30*E30</f>
        <v>2575738</v>
      </c>
      <c r="G30" s="18"/>
      <c r="H30" s="19"/>
      <c r="I30" s="29">
        <f>F30</f>
        <v>2575738</v>
      </c>
    </row>
    <row r="31" spans="1:9" s="21" customFormat="1" x14ac:dyDescent="0.4">
      <c r="A31" s="22"/>
      <c r="B31" s="23" t="s">
        <v>24</v>
      </c>
      <c r="C31" s="24" t="s">
        <v>46</v>
      </c>
      <c r="D31" s="25">
        <v>17</v>
      </c>
      <c r="E31" s="26">
        <v>63132</v>
      </c>
      <c r="F31" s="26">
        <f>D31*E31</f>
        <v>1073244</v>
      </c>
      <c r="G31" s="18"/>
      <c r="H31" s="19"/>
      <c r="I31" s="29">
        <f>F31</f>
        <v>1073244</v>
      </c>
    </row>
    <row r="32" spans="1:9" s="21" customFormat="1" ht="70" x14ac:dyDescent="0.4">
      <c r="A32" s="22"/>
      <c r="B32" s="34" t="s">
        <v>25</v>
      </c>
      <c r="C32" s="15"/>
      <c r="D32" s="16"/>
      <c r="E32" s="17"/>
      <c r="F32" s="17">
        <f>SUM(F33:F35)</f>
        <v>372510</v>
      </c>
      <c r="G32" s="18"/>
      <c r="H32" s="19"/>
      <c r="I32" s="20">
        <f>SUM(I33:I35)</f>
        <v>372510</v>
      </c>
    </row>
    <row r="33" spans="1:9" s="21" customFormat="1" x14ac:dyDescent="0.4">
      <c r="A33" s="22"/>
      <c r="B33" s="23" t="s">
        <v>26</v>
      </c>
      <c r="C33" s="24" t="s">
        <v>46</v>
      </c>
      <c r="D33" s="25">
        <v>4</v>
      </c>
      <c r="E33" s="26">
        <v>63132</v>
      </c>
      <c r="F33" s="26">
        <f>D33*E33</f>
        <v>252528</v>
      </c>
      <c r="G33" s="18"/>
      <c r="H33" s="19"/>
      <c r="I33" s="29">
        <f>F33</f>
        <v>252528</v>
      </c>
    </row>
    <row r="34" spans="1:9" s="21" customFormat="1" ht="72" x14ac:dyDescent="0.4">
      <c r="A34" s="22"/>
      <c r="B34" s="23" t="s">
        <v>27</v>
      </c>
      <c r="C34" s="24" t="s">
        <v>46</v>
      </c>
      <c r="D34" s="25">
        <v>1</v>
      </c>
      <c r="E34" s="26">
        <v>63132</v>
      </c>
      <c r="F34" s="26">
        <f>D34*E34</f>
        <v>63132</v>
      </c>
      <c r="G34" s="18"/>
      <c r="H34" s="19"/>
      <c r="I34" s="29">
        <f>F34</f>
        <v>63132</v>
      </c>
    </row>
    <row r="35" spans="1:9" s="21" customFormat="1" x14ac:dyDescent="0.4">
      <c r="A35" s="22"/>
      <c r="B35" s="23" t="s">
        <v>28</v>
      </c>
      <c r="C35" s="24" t="s">
        <v>46</v>
      </c>
      <c r="D35" s="25">
        <v>1</v>
      </c>
      <c r="E35" s="26">
        <v>56850</v>
      </c>
      <c r="F35" s="26">
        <f>D35*E35</f>
        <v>56850</v>
      </c>
      <c r="G35" s="18"/>
      <c r="H35" s="19"/>
      <c r="I35" s="29">
        <f>F35</f>
        <v>56850</v>
      </c>
    </row>
    <row r="36" spans="1:9" s="21" customFormat="1" ht="70" x14ac:dyDescent="0.4">
      <c r="A36" s="22"/>
      <c r="B36" s="34" t="s">
        <v>29</v>
      </c>
      <c r="C36" s="15"/>
      <c r="D36" s="16"/>
      <c r="E36" s="17"/>
      <c r="F36" s="17">
        <f>SUM(F37:F38)</f>
        <v>280660</v>
      </c>
      <c r="G36" s="18"/>
      <c r="H36" s="19"/>
      <c r="I36" s="20">
        <f>SUM(I37:I38)</f>
        <v>280660</v>
      </c>
    </row>
    <row r="37" spans="1:9" s="21" customFormat="1" x14ac:dyDescent="0.4">
      <c r="A37" s="22"/>
      <c r="B37" s="23" t="s">
        <v>30</v>
      </c>
      <c r="C37" s="24" t="s">
        <v>46</v>
      </c>
      <c r="D37" s="25">
        <v>3</v>
      </c>
      <c r="E37" s="26">
        <v>56132</v>
      </c>
      <c r="F37" s="26">
        <f>D37*E37</f>
        <v>168396</v>
      </c>
      <c r="G37" s="18"/>
      <c r="H37" s="19"/>
      <c r="I37" s="29">
        <f>F37</f>
        <v>168396</v>
      </c>
    </row>
    <row r="38" spans="1:9" s="21" customFormat="1" ht="36" x14ac:dyDescent="0.4">
      <c r="A38" s="22"/>
      <c r="B38" s="23" t="s">
        <v>31</v>
      </c>
      <c r="C38" s="24" t="s">
        <v>46</v>
      </c>
      <c r="D38" s="25">
        <v>2</v>
      </c>
      <c r="E38" s="26">
        <v>56132</v>
      </c>
      <c r="F38" s="26">
        <f>D38*E38</f>
        <v>112264</v>
      </c>
      <c r="G38" s="18"/>
      <c r="H38" s="19"/>
      <c r="I38" s="29">
        <f>F38</f>
        <v>112264</v>
      </c>
    </row>
    <row r="39" spans="1:9" s="21" customFormat="1" ht="52.5" x14ac:dyDescent="0.4">
      <c r="A39" s="22"/>
      <c r="B39" s="34" t="s">
        <v>32</v>
      </c>
      <c r="C39" s="15"/>
      <c r="D39" s="16"/>
      <c r="E39" s="17"/>
      <c r="F39" s="17">
        <f>SUM(F40:F41)</f>
        <v>921000</v>
      </c>
      <c r="G39" s="18"/>
      <c r="H39" s="19"/>
      <c r="I39" s="20">
        <f>SUM(I40:I41)</f>
        <v>921000</v>
      </c>
    </row>
    <row r="40" spans="1:9" s="21" customFormat="1" x14ac:dyDescent="0.4">
      <c r="A40" s="22"/>
      <c r="B40" s="23" t="s">
        <v>33</v>
      </c>
      <c r="C40" s="24" t="s">
        <v>46</v>
      </c>
      <c r="D40" s="25">
        <v>2</v>
      </c>
      <c r="E40" s="26">
        <v>450000</v>
      </c>
      <c r="F40" s="26">
        <f>D40*E40</f>
        <v>900000</v>
      </c>
      <c r="G40" s="18"/>
      <c r="H40" s="19"/>
      <c r="I40" s="29">
        <f>F40</f>
        <v>900000</v>
      </c>
    </row>
    <row r="41" spans="1:9" s="21" customFormat="1" x14ac:dyDescent="0.4">
      <c r="A41" s="22"/>
      <c r="B41" s="23" t="s">
        <v>34</v>
      </c>
      <c r="C41" s="24" t="s">
        <v>46</v>
      </c>
      <c r="D41" s="25">
        <v>3</v>
      </c>
      <c r="E41" s="26">
        <v>7000</v>
      </c>
      <c r="F41" s="26">
        <f>D41*E41</f>
        <v>21000</v>
      </c>
      <c r="G41" s="18"/>
      <c r="H41" s="19"/>
      <c r="I41" s="29">
        <f>F41</f>
        <v>21000</v>
      </c>
    </row>
    <row r="42" spans="1:9" s="21" customFormat="1" ht="35" x14ac:dyDescent="0.4">
      <c r="A42" s="22"/>
      <c r="B42" s="34" t="s">
        <v>35</v>
      </c>
      <c r="C42" s="15"/>
      <c r="D42" s="16"/>
      <c r="E42" s="17"/>
      <c r="F42" s="17">
        <f>F43</f>
        <v>200000</v>
      </c>
      <c r="G42" s="18"/>
      <c r="H42" s="19"/>
      <c r="I42" s="20">
        <f>I43</f>
        <v>200000</v>
      </c>
    </row>
    <row r="43" spans="1:9" s="21" customFormat="1" ht="72" x14ac:dyDescent="0.4">
      <c r="A43" s="22"/>
      <c r="B43" s="23" t="s">
        <v>36</v>
      </c>
      <c r="C43" s="24" t="s">
        <v>46</v>
      </c>
      <c r="D43" s="25">
        <v>10</v>
      </c>
      <c r="E43" s="26">
        <v>20000</v>
      </c>
      <c r="F43" s="26">
        <f>D43*E43</f>
        <v>200000</v>
      </c>
      <c r="G43" s="27"/>
      <c r="H43" s="19"/>
      <c r="I43" s="29">
        <f>F43</f>
        <v>200000</v>
      </c>
    </row>
    <row r="44" spans="1:9" s="21" customFormat="1" ht="48" customHeight="1" x14ac:dyDescent="0.4">
      <c r="A44" s="22"/>
      <c r="B44" s="35" t="s">
        <v>37</v>
      </c>
      <c r="C44" s="36"/>
      <c r="D44" s="37"/>
      <c r="E44" s="38"/>
      <c r="F44" s="38">
        <f>SUM(F45:F46)</f>
        <v>2146488</v>
      </c>
      <c r="G44" s="18"/>
      <c r="H44" s="19"/>
      <c r="I44" s="20">
        <f>SUM(I45:I46)</f>
        <v>2146488</v>
      </c>
    </row>
    <row r="45" spans="1:9" s="21" customFormat="1" x14ac:dyDescent="0.4">
      <c r="A45" s="22"/>
      <c r="B45" s="39" t="s">
        <v>24</v>
      </c>
      <c r="C45" s="40" t="s">
        <v>46</v>
      </c>
      <c r="D45" s="41">
        <v>17</v>
      </c>
      <c r="E45" s="42">
        <v>63132</v>
      </c>
      <c r="F45" s="42">
        <f>D45*E45</f>
        <v>1073244</v>
      </c>
      <c r="G45" s="18"/>
      <c r="H45" s="19"/>
      <c r="I45" s="29">
        <f>F45</f>
        <v>1073244</v>
      </c>
    </row>
    <row r="46" spans="1:9" s="21" customFormat="1" x14ac:dyDescent="0.4">
      <c r="A46" s="22"/>
      <c r="B46" s="39" t="s">
        <v>38</v>
      </c>
      <c r="C46" s="40" t="s">
        <v>46</v>
      </c>
      <c r="D46" s="41">
        <v>17</v>
      </c>
      <c r="E46" s="42">
        <v>63132</v>
      </c>
      <c r="F46" s="42">
        <f>D46*E46</f>
        <v>1073244</v>
      </c>
      <c r="G46" s="18"/>
      <c r="H46" s="19"/>
      <c r="I46" s="29">
        <f>F46</f>
        <v>1073244</v>
      </c>
    </row>
    <row r="47" spans="1:9" s="21" customFormat="1" ht="35" x14ac:dyDescent="0.4">
      <c r="A47" s="22"/>
      <c r="B47" s="35" t="s">
        <v>39</v>
      </c>
      <c r="C47" s="36"/>
      <c r="D47" s="37"/>
      <c r="E47" s="38"/>
      <c r="F47" s="38">
        <f>SUM(F48:F53)</f>
        <v>1548864</v>
      </c>
      <c r="G47" s="18"/>
      <c r="H47" s="19"/>
      <c r="I47" s="20">
        <f>SUM(I48:I53)</f>
        <v>1548864</v>
      </c>
    </row>
    <row r="48" spans="1:9" s="21" customFormat="1" ht="90" x14ac:dyDescent="0.4">
      <c r="A48" s="22"/>
      <c r="B48" s="39" t="s">
        <v>40</v>
      </c>
      <c r="C48" s="40" t="s">
        <v>46</v>
      </c>
      <c r="D48" s="41">
        <v>4</v>
      </c>
      <c r="E48" s="42">
        <v>92250</v>
      </c>
      <c r="F48" s="42">
        <f t="shared" ref="F48:F53" si="2">D48*E48</f>
        <v>369000</v>
      </c>
      <c r="G48" s="18"/>
      <c r="H48" s="19"/>
      <c r="I48" s="29">
        <f t="shared" ref="I48:I53" si="3">F48</f>
        <v>369000</v>
      </c>
    </row>
    <row r="49" spans="1:9" s="21" customFormat="1" ht="36" x14ac:dyDescent="0.4">
      <c r="A49" s="22"/>
      <c r="B49" s="43" t="s">
        <v>41</v>
      </c>
      <c r="C49" s="40" t="s">
        <v>46</v>
      </c>
      <c r="D49" s="41">
        <v>1</v>
      </c>
      <c r="E49" s="42">
        <v>350000</v>
      </c>
      <c r="F49" s="42">
        <f t="shared" si="2"/>
        <v>350000</v>
      </c>
      <c r="G49" s="18"/>
      <c r="H49" s="19"/>
      <c r="I49" s="29">
        <f t="shared" si="3"/>
        <v>350000</v>
      </c>
    </row>
    <row r="50" spans="1:9" s="21" customFormat="1" ht="36" x14ac:dyDescent="0.4">
      <c r="A50" s="22"/>
      <c r="B50" s="39" t="s">
        <v>62</v>
      </c>
      <c r="C50" s="40" t="s">
        <v>46</v>
      </c>
      <c r="D50" s="41">
        <v>1</v>
      </c>
      <c r="E50" s="42">
        <v>201686</v>
      </c>
      <c r="F50" s="42">
        <f t="shared" si="2"/>
        <v>201686</v>
      </c>
      <c r="G50" s="18"/>
      <c r="H50" s="19"/>
      <c r="I50" s="29">
        <f t="shared" si="3"/>
        <v>201686</v>
      </c>
    </row>
    <row r="51" spans="1:9" s="21" customFormat="1" ht="36" x14ac:dyDescent="0.4">
      <c r="A51" s="22"/>
      <c r="B51" s="43" t="s">
        <v>42</v>
      </c>
      <c r="C51" s="40" t="s">
        <v>46</v>
      </c>
      <c r="D51" s="41">
        <v>1</v>
      </c>
      <c r="E51" s="42">
        <v>108854</v>
      </c>
      <c r="F51" s="42">
        <f t="shared" si="2"/>
        <v>108854</v>
      </c>
      <c r="G51" s="18"/>
      <c r="H51" s="19"/>
      <c r="I51" s="29">
        <f t="shared" si="3"/>
        <v>108854</v>
      </c>
    </row>
    <row r="52" spans="1:9" s="21" customFormat="1" ht="36" x14ac:dyDescent="0.4">
      <c r="A52" s="22"/>
      <c r="B52" s="44" t="s">
        <v>43</v>
      </c>
      <c r="C52" s="40" t="s">
        <v>46</v>
      </c>
      <c r="D52" s="41">
        <v>1</v>
      </c>
      <c r="E52" s="42">
        <v>102961</v>
      </c>
      <c r="F52" s="42">
        <f t="shared" si="2"/>
        <v>102961</v>
      </c>
      <c r="G52" s="27"/>
      <c r="H52" s="19"/>
      <c r="I52" s="29">
        <f t="shared" si="3"/>
        <v>102961</v>
      </c>
    </row>
    <row r="53" spans="1:9" s="21" customFormat="1" x14ac:dyDescent="0.4">
      <c r="A53" s="22"/>
      <c r="B53" s="44" t="s">
        <v>47</v>
      </c>
      <c r="C53" s="40" t="s">
        <v>46</v>
      </c>
      <c r="D53" s="41">
        <v>1</v>
      </c>
      <c r="E53" s="42">
        <v>416363</v>
      </c>
      <c r="F53" s="42">
        <f t="shared" si="2"/>
        <v>416363</v>
      </c>
      <c r="G53" s="27"/>
      <c r="H53" s="19"/>
      <c r="I53" s="29">
        <f t="shared" si="3"/>
        <v>416363</v>
      </c>
    </row>
    <row r="54" spans="1:9" s="21" customFormat="1" x14ac:dyDescent="0.4">
      <c r="A54" s="22"/>
      <c r="B54" s="44"/>
      <c r="C54" s="40"/>
      <c r="D54" s="13"/>
      <c r="E54" s="27"/>
      <c r="F54" s="38">
        <f>F10+F24</f>
        <v>15000000</v>
      </c>
      <c r="G54" s="18"/>
      <c r="H54" s="45"/>
      <c r="I54" s="20">
        <f>I10+I24</f>
        <v>15000000</v>
      </c>
    </row>
    <row r="55" spans="1:9" ht="13.5" customHeight="1" x14ac:dyDescent="0.4">
      <c r="B55" s="61"/>
      <c r="C55" s="61"/>
      <c r="D55" s="61"/>
      <c r="E55" s="61"/>
      <c r="F55" s="61"/>
      <c r="G55" s="61"/>
      <c r="H55" s="61"/>
    </row>
    <row r="56" spans="1:9" ht="158.25" customHeight="1" x14ac:dyDescent="0.4">
      <c r="B56" s="53" t="s">
        <v>57</v>
      </c>
      <c r="C56" s="54"/>
      <c r="D56" s="50" t="s">
        <v>58</v>
      </c>
      <c r="E56" s="51"/>
      <c r="F56" s="51"/>
      <c r="G56" s="51"/>
      <c r="H56" s="51"/>
      <c r="I56" s="51"/>
    </row>
    <row r="61" spans="1:9" x14ac:dyDescent="0.4">
      <c r="B61" s="2" t="s">
        <v>65</v>
      </c>
      <c r="C61" s="3" t="s">
        <v>64</v>
      </c>
      <c r="G61" s="2" t="s">
        <v>64</v>
      </c>
    </row>
  </sheetData>
  <mergeCells count="15">
    <mergeCell ref="G1:I1"/>
    <mergeCell ref="B56:C56"/>
    <mergeCell ref="E8:E9"/>
    <mergeCell ref="F8:F9"/>
    <mergeCell ref="A3:H3"/>
    <mergeCell ref="A6:H6"/>
    <mergeCell ref="A7:H7"/>
    <mergeCell ref="A5:H5"/>
    <mergeCell ref="B55:H55"/>
    <mergeCell ref="A8:A9"/>
    <mergeCell ref="B8:B9"/>
    <mergeCell ref="C8:C9"/>
    <mergeCell ref="D8:D9"/>
    <mergeCell ref="G8:I8"/>
    <mergeCell ref="D56:I56"/>
  </mergeCells>
  <pageMargins left="0.57999999999999996" right="0.31" top="0.47" bottom="0.2" header="0.31496062992125984" footer="0.28000000000000003"/>
  <pageSetup paperSize="9" scale="46" fitToHeight="0" orientation="portrait" r:id="rId1"/>
  <headerFooter>
    <oddFooter>&amp;C&amp;P&amp;R&amp;8Приложение № 2 к Договору о предоставлении гранта № 5 от 01.03.2021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Корректировка</vt:lpstr>
      <vt:lpstr>Корректировка!Область_печати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2021-05-04T12:41:13Z</dcterms:modified>
</cp:coreProperties>
</file>