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showInkAnnotation="0" defaultThemeVersion="124226"/>
  <xr:revisionPtr revIDLastSave="0" documentId="13_ncr:1_{D6FC6557-20AF-471C-9950-06D09FA516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Форма заключительного отчета" sheetId="2" r:id="rId1"/>
  </sheets>
  <definedNames>
    <definedName name="_xlnm.Print_Titles" localSheetId="0">'Форма заключительного отчета'!$6:$7</definedName>
    <definedName name="_xlnm.Print_Area" localSheetId="0">'Форма заключительного отчета'!$A$1:$K$102</definedName>
  </definedNames>
  <calcPr calcId="181029" refMode="R1C1"/>
</workbook>
</file>

<file path=xl/calcChain.xml><?xml version="1.0" encoding="utf-8"?>
<calcChain xmlns="http://schemas.openxmlformats.org/spreadsheetml/2006/main">
  <c r="D80" i="2" l="1"/>
  <c r="E80" i="2"/>
  <c r="F80" i="2"/>
  <c r="G80" i="2"/>
  <c r="D44" i="2"/>
  <c r="D43" i="2" s="1"/>
  <c r="E44" i="2"/>
  <c r="F44" i="2"/>
  <c r="G44" i="2"/>
  <c r="G43" i="2" s="1"/>
  <c r="E43" i="2"/>
  <c r="F43" i="2"/>
  <c r="D33" i="2"/>
  <c r="E33" i="2"/>
  <c r="F33" i="2"/>
  <c r="G33" i="2"/>
  <c r="D29" i="2"/>
  <c r="E29" i="2"/>
  <c r="F29" i="2"/>
  <c r="G29" i="2"/>
  <c r="D27" i="2"/>
  <c r="E27" i="2"/>
  <c r="F27" i="2"/>
  <c r="G27" i="2"/>
  <c r="D25" i="2"/>
  <c r="E25" i="2"/>
  <c r="F25" i="2"/>
  <c r="G25" i="2"/>
  <c r="H10" i="2"/>
  <c r="D10" i="2"/>
  <c r="E10" i="2"/>
  <c r="F10" i="2"/>
  <c r="G10" i="2"/>
  <c r="H11" i="2" l="1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6" i="2"/>
  <c r="I26" i="2" s="1"/>
  <c r="H28" i="2"/>
  <c r="I28" i="2" s="1"/>
  <c r="H30" i="2"/>
  <c r="I30" i="2" s="1"/>
  <c r="H31" i="2"/>
  <c r="I31" i="2" s="1"/>
  <c r="H32" i="2"/>
  <c r="I32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7" i="2"/>
  <c r="I77" i="2" s="1"/>
  <c r="H78" i="2"/>
  <c r="I78" i="2" s="1"/>
  <c r="H79" i="2"/>
  <c r="I79" i="2" s="1"/>
  <c r="H81" i="2"/>
  <c r="I81" i="2" s="1"/>
  <c r="H82" i="2"/>
  <c r="I82" i="2" s="1"/>
  <c r="H83" i="2"/>
  <c r="I83" i="2" s="1"/>
  <c r="H84" i="2"/>
  <c r="I84" i="2" s="1"/>
  <c r="H85" i="2"/>
  <c r="I85" i="2" s="1"/>
  <c r="H88" i="2"/>
  <c r="I88" i="2" s="1"/>
  <c r="H89" i="2"/>
  <c r="I89" i="2" s="1"/>
  <c r="H91" i="2"/>
  <c r="I91" i="2" s="1"/>
  <c r="H94" i="2"/>
  <c r="I94" i="2" s="1"/>
  <c r="D93" i="2"/>
  <c r="E93" i="2"/>
  <c r="E92" i="2" s="1"/>
  <c r="F93" i="2"/>
  <c r="F92" i="2" s="1"/>
  <c r="G93" i="2"/>
  <c r="G92" i="2" s="1"/>
  <c r="D90" i="2"/>
  <c r="E90" i="2"/>
  <c r="F90" i="2"/>
  <c r="G90" i="2"/>
  <c r="D86" i="2"/>
  <c r="F86" i="2"/>
  <c r="G86" i="2"/>
  <c r="H80" i="2"/>
  <c r="D76" i="2"/>
  <c r="E76" i="2"/>
  <c r="F76" i="2"/>
  <c r="G76" i="2"/>
  <c r="E9" i="2"/>
  <c r="G9" i="2"/>
  <c r="H76" i="2" l="1"/>
  <c r="H93" i="2"/>
  <c r="H25" i="2"/>
  <c r="H27" i="2"/>
  <c r="H29" i="2"/>
  <c r="H33" i="2"/>
  <c r="H90" i="2"/>
  <c r="D92" i="2"/>
  <c r="H92" i="2" s="1"/>
  <c r="D75" i="2"/>
  <c r="D42" i="2" s="1"/>
  <c r="H43" i="2"/>
  <c r="H44" i="2"/>
  <c r="F75" i="2"/>
  <c r="F42" i="2" s="1"/>
  <c r="G75" i="2"/>
  <c r="G42" i="2" s="1"/>
  <c r="G95" i="2" s="1"/>
  <c r="F9" i="2"/>
  <c r="F95" i="2" l="1"/>
  <c r="C44" i="2"/>
  <c r="C76" i="2"/>
  <c r="I76" i="2" s="1"/>
  <c r="C80" i="2"/>
  <c r="I80" i="2" s="1"/>
  <c r="C86" i="2"/>
  <c r="C90" i="2"/>
  <c r="I90" i="2" s="1"/>
  <c r="C93" i="2"/>
  <c r="E87" i="2"/>
  <c r="D24" i="2"/>
  <c r="C33" i="2"/>
  <c r="I33" i="2" s="1"/>
  <c r="C25" i="2"/>
  <c r="I25" i="2" s="1"/>
  <c r="C29" i="2"/>
  <c r="I29" i="2" s="1"/>
  <c r="C27" i="2"/>
  <c r="I27" i="2" s="1"/>
  <c r="C10" i="2"/>
  <c r="I10" i="2" s="1"/>
  <c r="H87" i="2" l="1"/>
  <c r="I87" i="2" s="1"/>
  <c r="E86" i="2"/>
  <c r="C92" i="2"/>
  <c r="I92" i="2" s="1"/>
  <c r="I93" i="2"/>
  <c r="C43" i="2"/>
  <c r="I43" i="2" s="1"/>
  <c r="I44" i="2"/>
  <c r="C9" i="2"/>
  <c r="H24" i="2"/>
  <c r="I24" i="2" s="1"/>
  <c r="D9" i="2"/>
  <c r="C75" i="2"/>
  <c r="H9" i="2" l="1"/>
  <c r="I9" i="2" s="1"/>
  <c r="D95" i="2"/>
  <c r="C42" i="2"/>
  <c r="E75" i="2"/>
  <c r="H86" i="2"/>
  <c r="I86" i="2" s="1"/>
  <c r="E42" i="2" l="1"/>
  <c r="H75" i="2"/>
  <c r="I75" i="2" s="1"/>
  <c r="C95" i="2"/>
  <c r="H42" i="2" l="1"/>
  <c r="I42" i="2" s="1"/>
  <c r="E95" i="2"/>
  <c r="H95" i="2" s="1"/>
  <c r="I95" i="2" s="1"/>
</calcChain>
</file>

<file path=xl/sharedStrings.xml><?xml version="1.0" encoding="utf-8"?>
<sst xmlns="http://schemas.openxmlformats.org/spreadsheetml/2006/main" count="156" uniqueCount="131">
  <si>
    <t>№</t>
  </si>
  <si>
    <t>ИТОГО</t>
  </si>
  <si>
    <t>Административные затраты:</t>
  </si>
  <si>
    <t>Прямые расходы:</t>
  </si>
  <si>
    <t xml:space="preserve">Ноутбук </t>
  </si>
  <si>
    <t>Расходы по оплате работ и услуг  оказываемых юридическими и физическими лицами, в том числе:</t>
  </si>
  <si>
    <t>Социальный налог и социальные отчисления</t>
  </si>
  <si>
    <t>Банковские операции</t>
  </si>
  <si>
    <t>Расходы на оплату услуг связи</t>
  </si>
  <si>
    <t>Эксперт аналитик</t>
  </si>
  <si>
    <t>Теолог-консультант</t>
  </si>
  <si>
    <t xml:space="preserve">Бухгалтер </t>
  </si>
  <si>
    <t>Начальник отдела</t>
  </si>
  <si>
    <t>Канцелярские расходы</t>
  </si>
  <si>
    <t>Мероприятие 1. Организация разъяснительных мероприятий с привержденцами радикальных религиозных течений на территории Республики Казахстан, в том числе в условиях колоний и на свободе</t>
  </si>
  <si>
    <t xml:space="preserve">Обязательное социальное медицинское страхование </t>
  </si>
  <si>
    <t>отчет 1</t>
  </si>
  <si>
    <t>отчет 2</t>
  </si>
  <si>
    <t xml:space="preserve"> Бухгалтер организации:                                                                    Досбаева Р.Д.</t>
  </si>
  <si>
    <t xml:space="preserve">Дата: </t>
  </si>
  <si>
    <t>Причины не освоенных грантовых средств</t>
  </si>
  <si>
    <t>Помощник бухгалтера</t>
  </si>
  <si>
    <t xml:space="preserve">Ответисполнитель </t>
  </si>
  <si>
    <t>Расходы на оплату аренды офисных помещений, в  том числе:</t>
  </si>
  <si>
    <t>г. Нур-Султан (300 кв.м*3 000 тенге)</t>
  </si>
  <si>
    <t>Мероприятие 2. Разъяснительные мероприятия с выделенной категорией лиц, придерживающихся деструктивной и радикальной религиозной идеологии с выездом в Актюбинскую, Атыраускую, Мангистаускую, Западно-Казахстанскую и Карагандинскую области</t>
  </si>
  <si>
    <t>Услуги лектора-теолога</t>
  </si>
  <si>
    <t>Услуги психолога</t>
  </si>
  <si>
    <t>г. Алматы (150 кв.м*3 000 тенге)</t>
  </si>
  <si>
    <t>г.Атырау (100 кв.м*4 000 тенге)</t>
  </si>
  <si>
    <t>г. Актау (100 кв.м*3 000 тенге)</t>
  </si>
  <si>
    <t>г. Актобе (90 кв.м*3 000 тенге)</t>
  </si>
  <si>
    <t>г. Жезказган (77 кв.м*3000 тенге)</t>
  </si>
  <si>
    <t>Услуги социолога</t>
  </si>
  <si>
    <t>Полиграфические расходы, в том числе:</t>
  </si>
  <si>
    <t xml:space="preserve">Издание аналитического обзора (рус-каз.яз, тираж 30 штук) </t>
  </si>
  <si>
    <t>Мероприятие 3. Информационно-разъяснительные публикации в СМИ</t>
  </si>
  <si>
    <t>Услуги на изготовление видеороликов на казахском и русском языках (Хронометраж до 5 минут)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</si>
  <si>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</si>
  <si>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точ числе:</t>
  </si>
  <si>
    <t xml:space="preserve">Услуги по заправке картриджей </t>
  </si>
  <si>
    <t>Услуги по обслуживанию программы 1С: Бухгалтерия</t>
  </si>
  <si>
    <t>Транспортные услуги</t>
  </si>
  <si>
    <t>Материально-техническое обеспечение:</t>
  </si>
  <si>
    <t>Компьютер (моноблок)</t>
  </si>
  <si>
    <t>Принтеры</t>
  </si>
  <si>
    <t>МФУ</t>
  </si>
  <si>
    <t xml:space="preserve">Фотоаппарат зеркальный </t>
  </si>
  <si>
    <t>Программное обеспечение Microsoft Windows</t>
  </si>
  <si>
    <t>Программное обеспечение Microsoft Office</t>
  </si>
  <si>
    <t xml:space="preserve">Программное обеспечение 1С: Бухгалтерия </t>
  </si>
  <si>
    <t>Служебные командировки по Казахстану в том числе:</t>
  </si>
  <si>
    <t xml:space="preserve">Суточные в г. Шымкент (1 командировки * 3 человек * 10 суток) </t>
  </si>
  <si>
    <t>Проживание г. Шымкент (1 командировки * 3 человек * 8 суток)</t>
  </si>
  <si>
    <t>Проезд г. Шымкент (1 командировки * 3 человек *2 билета)</t>
  </si>
  <si>
    <t>Проживание г. Сарыагаш (1 командировка * 3 человека * 8 суток)</t>
  </si>
  <si>
    <t>Проезд г. Сарыагаш (1 командировка * 3 человека * 2 билета)</t>
  </si>
  <si>
    <t>Проезд г. Усть-Каменогорск (1 командировка * 2 человека * 2 билета)</t>
  </si>
  <si>
    <t xml:space="preserve">Суточные в г. Петропавловск (1 командировка * 3 человека * 10 суток) </t>
  </si>
  <si>
    <t>Проживание г. Петропавловск (1 командировка * 3 человека * 8 суток)</t>
  </si>
  <si>
    <t>Проезд г. Петропавловск (1 командировка * 3 человека * 2 билета)</t>
  </si>
  <si>
    <t xml:space="preserve">Суточные в г. Атырау (1 командировки * 1 человека * 30 суток) </t>
  </si>
  <si>
    <t>Проживание г. Атырау (1 командировки * 1 человека * 26 суток)</t>
  </si>
  <si>
    <t>Проезд г. Атырау (1 командировки * 1 человека * 2 билета)</t>
  </si>
  <si>
    <t xml:space="preserve">Суточные в г. Жезказган (1 командировка * 3 человека * 10 суток) </t>
  </si>
  <si>
    <t>Проживание г. Жезказган  (1 командировка * 3 человека * 8 суток)</t>
  </si>
  <si>
    <t>Проезд г. Жезказган (1 командировка * 3 человека * 2 билета)</t>
  </si>
  <si>
    <t>Контрагент, дата и номер документа</t>
  </si>
  <si>
    <t>Статья расходов</t>
  </si>
  <si>
    <t xml:space="preserve">      Руководитель организации:                                                             Шауметов  А.Ф.</t>
  </si>
  <si>
    <t>Смета расходов</t>
  </si>
  <si>
    <t xml:space="preserve">Суточные в г. Алматы (1 командировки * 1 человек * 13 суток) </t>
  </si>
  <si>
    <t>Проживание г. Алматы (1 командировки * 1 человек * 10 суток)</t>
  </si>
  <si>
    <t>Проезд г. Алматы (1 командировки * 1 человек*1 билета)</t>
  </si>
  <si>
    <t xml:space="preserve">Суточные в г. Алматы (1 командировки * 1 человек * 10 суток) </t>
  </si>
  <si>
    <t>Проживание г. Алматы (1 командировки * 1 человек * 8 суток)</t>
  </si>
  <si>
    <t>Проезд г. Алматы (1 командировки * 1 человек*2 билета)</t>
  </si>
  <si>
    <t xml:space="preserve">Суточные в г. Усть-Каменогорск (1 командировка * 2 человека * 14 суток) </t>
  </si>
  <si>
    <t>Проживание г. Усть-каменогорск  (1 командировка * 2 человека * 11 суток)</t>
  </si>
  <si>
    <t xml:space="preserve">Суточные в г. Сарыагаш (1 командировка * 3 человека * 11 суток) </t>
  </si>
  <si>
    <t>Суточные в г. Актобе (1 командировки * 2 человека * 10 суток)</t>
  </si>
  <si>
    <t>Проживание г.Актобе (1 командировки * 2 человек * 8 суток)</t>
  </si>
  <si>
    <t>Проезд г. Актобе  (1 командировки * 2 человек * 2 билета)</t>
  </si>
  <si>
    <t xml:space="preserve">Суточные в г.Тараз (1 командировка * 1 человек* 17 суток) </t>
  </si>
  <si>
    <t>Проживание г. Тараз  (1 командировка * 1 человек * 15 суток)</t>
  </si>
  <si>
    <t>Проезд г. Тараз  (1 командировка * 1 человек* 2 билета)</t>
  </si>
  <si>
    <r>
      <t xml:space="preserve">Получатель гранта: </t>
    </r>
    <r>
      <rPr>
        <sz val="12"/>
        <rFont val="Times New Roman"/>
        <family val="1"/>
        <charset val="204"/>
      </rPr>
      <t>Общественный фонд «Информационно-пропагандистский и реабилитационный центр «Акниет»</t>
    </r>
  </si>
  <si>
    <r>
      <t>Тема гранта: «</t>
    </r>
    <r>
      <rPr>
        <sz val="12"/>
        <rFont val="Times New Roman"/>
        <family val="1"/>
        <charset val="204"/>
      </rPr>
      <t>Организация деятельности центров реабилитации и адаптации лиц, пострадавших от радикальной идеологии»</t>
    </r>
  </si>
  <si>
    <r>
      <t xml:space="preserve">Сумма гранта: </t>
    </r>
    <r>
      <rPr>
        <sz val="12"/>
        <rFont val="Times New Roman"/>
        <family val="1"/>
        <charset val="204"/>
      </rPr>
      <t>95 690 000 (девяносто пять миллионов  шестьсот девяносто тысяч) тенге</t>
    </r>
  </si>
  <si>
    <r>
      <t>Заработная плата, в том числе:</t>
    </r>
    <r>
      <rPr>
        <sz val="12"/>
        <rFont val="Times New Roman"/>
        <family val="1"/>
        <charset val="204"/>
      </rPr>
      <t xml:space="preserve">                 </t>
    </r>
  </si>
  <si>
    <r>
      <t>Общее количество страниц отчета: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          </t>
    </r>
  </si>
  <si>
    <t>отчет 3</t>
  </si>
  <si>
    <t>Оптимизация в  в бюджет</t>
  </si>
  <si>
    <t>Оптимизация в бюджет</t>
  </si>
  <si>
    <t>Оптимизация в   бюджет</t>
  </si>
  <si>
    <t>Экономия, возврат средств в бюджет</t>
  </si>
  <si>
    <t>Освоено в  полном объеме, отражены  в первом и втором промежеточном отчете</t>
  </si>
  <si>
    <t>Экономия , планируется  возврат средств в бюджет</t>
  </si>
  <si>
    <t>Освоено в  полном объеме, отражены  в втором промежуточном отчете</t>
  </si>
  <si>
    <t>Освоено в  полном объеме, отражены  в первом промежуточном отчете</t>
  </si>
  <si>
    <t>Освоено в  полном объеме, отражены  в первом и во втором промежуточном отчете</t>
  </si>
  <si>
    <t>Освоено в  полном объеме, отражены  в первом и во втором  промежуточном отчете</t>
  </si>
  <si>
    <r>
      <rPr>
        <b/>
        <sz val="12"/>
        <rFont val="Times New Roman"/>
        <family val="1"/>
        <charset val="204"/>
      </rPr>
      <t>Акишева Д.Н</t>
    </r>
    <r>
      <rPr>
        <sz val="12"/>
        <rFont val="Times New Roman"/>
        <family val="1"/>
        <charset val="204"/>
      </rPr>
      <t xml:space="preserve"> уволена с 29.02.2020г. Приказ №2л/с  от 28.02.2020г.,</t>
    </r>
  </si>
  <si>
    <r>
      <rPr>
        <b/>
        <sz val="12"/>
        <rFont val="Times New Roman"/>
        <family val="1"/>
        <charset val="204"/>
      </rPr>
      <t>Тулешев З.К.,</t>
    </r>
    <r>
      <rPr>
        <sz val="12"/>
        <rFont val="Times New Roman"/>
        <family val="1"/>
        <charset val="204"/>
      </rPr>
      <t xml:space="preserve">  труд.дог. №6 от 13.03.2019г.,
</t>
    </r>
  </si>
  <si>
    <r>
      <rPr>
        <b/>
        <sz val="12"/>
        <rFont val="Times New Roman"/>
        <family val="1"/>
        <charset val="204"/>
      </rPr>
      <t>Жакенов Е. Д., труд.дог.</t>
    </r>
    <r>
      <rPr>
        <sz val="12"/>
        <rFont val="Times New Roman"/>
        <family val="1"/>
        <charset val="204"/>
      </rPr>
      <t xml:space="preserve"> № 97 от 30.06.2020г., </t>
    </r>
  </si>
  <si>
    <r>
      <rPr>
        <b/>
        <sz val="12"/>
        <rFont val="Times New Roman"/>
        <family val="1"/>
        <charset val="204"/>
      </rPr>
      <t xml:space="preserve">Айтбаев А.Е., </t>
    </r>
    <r>
      <rPr>
        <sz val="12"/>
        <rFont val="Times New Roman"/>
        <family val="1"/>
        <charset val="204"/>
      </rPr>
      <t>труд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дог. №7 от 13.03.2019г., произведен возврат суммы 18530 тенге , согласно кв №1 от 02.12.2020г.  +комиссия банка 250 тг) .кв. прилагается.  </t>
    </r>
  </si>
  <si>
    <r>
      <rPr>
        <b/>
        <sz val="12"/>
        <rFont val="Times New Roman"/>
        <family val="1"/>
        <charset val="204"/>
      </rPr>
      <t>Ибрахим М.А.,</t>
    </r>
    <r>
      <rPr>
        <sz val="12"/>
        <rFont val="Times New Roman"/>
        <family val="1"/>
        <charset val="204"/>
      </rPr>
      <t xml:space="preserve"> труд.дог.№8 от 13.03.2019г.</t>
    </r>
  </si>
  <si>
    <r>
      <rPr>
        <b/>
        <sz val="12"/>
        <rFont val="Times New Roman"/>
        <family val="1"/>
        <charset val="204"/>
      </rPr>
      <t>Рахымжан С.,</t>
    </r>
    <r>
      <rPr>
        <sz val="12"/>
        <rFont val="Times New Roman"/>
        <family val="1"/>
        <charset val="204"/>
      </rPr>
      <t xml:space="preserve">  труд.дог.№9 от 13.03.2020г., </t>
    </r>
  </si>
  <si>
    <r>
      <rPr>
        <b/>
        <sz val="12"/>
        <rFont val="Times New Roman"/>
        <family val="1"/>
        <charset val="204"/>
      </rPr>
      <t xml:space="preserve">Досбаева Р.Д., </t>
    </r>
    <r>
      <rPr>
        <sz val="12"/>
        <rFont val="Times New Roman"/>
        <family val="1"/>
        <charset val="204"/>
      </rPr>
      <t>труд.дог. №99 от 02.09.2019г.   ,</t>
    </r>
  </si>
  <si>
    <r>
      <rPr>
        <b/>
        <sz val="12"/>
        <rFont val="Times New Roman"/>
        <family val="1"/>
        <charset val="204"/>
      </rPr>
      <t xml:space="preserve">Досбаева Д.Т., </t>
    </r>
    <r>
      <rPr>
        <sz val="12"/>
        <rFont val="Times New Roman"/>
        <family val="1"/>
        <charset val="204"/>
      </rPr>
      <t xml:space="preserve"> договор №22 от 05.01.2020г., </t>
    </r>
  </si>
  <si>
    <t>отчет 4</t>
  </si>
  <si>
    <t>сумма (3+4+5+6)</t>
  </si>
  <si>
    <t>ИП " Береке". Договор аренды №254 от 24.11.2020г.,  СФ №254 от 02.12.2020г., кв №254  от 25.11.2020г, АВР №254 от 02.12.2020г.</t>
  </si>
  <si>
    <t>Приказ №21 от 23.11.2020г. на Айтбаева А.Е., командировочное удостоверение № 37 от 23.11.2020г. , в г. Алматы . Период командировки с 23.11.2020 по 02.12.2020г. 10 дней, по пп №1926 от 23.11.2020г.-196000 тенге, пп №2037 от 03.12.2020г.</t>
  </si>
  <si>
    <t>Справка о подтверждении мин стоимости,  вокзал Нурлыжол в направлении  Нур- Султан - Алматы - 7669 тенге,                 Алматы -  Нур- Султан - 7669 тенге</t>
  </si>
  <si>
    <t>освоено в полном обьеме</t>
  </si>
  <si>
    <r>
      <rPr>
        <b/>
        <sz val="12"/>
        <rFont val="Times New Roman"/>
        <family val="1"/>
        <charset val="204"/>
      </rPr>
      <t>Мухамбетова Д.Р дог.№39/1 от 01.04.2020г.</t>
    </r>
    <r>
      <rPr>
        <sz val="12"/>
        <rFont val="Times New Roman"/>
        <family val="1"/>
        <charset val="204"/>
      </rPr>
      <t xml:space="preserve">, и </t>
    </r>
    <r>
      <rPr>
        <b/>
        <sz val="12"/>
        <rFont val="Times New Roman"/>
        <family val="1"/>
        <charset val="204"/>
      </rPr>
      <t>Доп. согл. №1  от 01.06.2020г  к Договору №39/1 от 01.04.2020г.,</t>
    </r>
    <r>
      <rPr>
        <sz val="12"/>
        <rFont val="Times New Roman"/>
        <family val="1"/>
        <charset val="204"/>
      </rPr>
      <t xml:space="preserve"> . Выплачено за усл  за ноябрь по пп №2001 от 02.12.2020г., ОПВ №2017 от 02.12.2020г., ИПН №2015 от 02.12.2020г., ВОСМС  №2016 от 02.12.2020г.
</t>
    </r>
    <r>
      <rPr>
        <b/>
        <sz val="12"/>
        <rFont val="Times New Roman"/>
        <family val="1"/>
        <charset val="204"/>
      </rPr>
      <t>Наурузбаева Ш.М дог.№47 от 01.06.2020г</t>
    </r>
    <r>
      <rPr>
        <sz val="12"/>
        <rFont val="Times New Roman"/>
        <family val="1"/>
        <charset val="204"/>
      </rPr>
      <t>.,   Выплачено за усл  за ноябрь 130000 тенге  пп №2002 от 02.12.2020г., ОПВ №2017 от 02.12.2020г., ИПН №2015 от 02.12.2020г., ВОСМС  №2016 от 02.12.2020г.</t>
    </r>
    <r>
      <rPr>
        <b/>
        <sz val="12"/>
        <rFont val="Times New Roman"/>
        <family val="1"/>
        <charset val="204"/>
      </rPr>
      <t xml:space="preserve">
Разаков Н.Ш., Договор №9 от 05.01.2020г.,и д/с Доп. согл. №1 от 01.06.2020г. к Договору №9 от 05.01.2020г., </t>
    </r>
    <r>
      <rPr>
        <sz val="12"/>
        <rFont val="Times New Roman"/>
        <family val="1"/>
        <charset val="204"/>
      </rPr>
      <t xml:space="preserve"> Выплачено за усл  за ноябрь, пп №2003 от 02.12.2020г., ОПВ №2017 от 02.12.2020г., ИПН №2015 от 02.12.2020г., ВОСМС  №2016 от 02.12.2020г.</t>
    </r>
  </si>
  <si>
    <t>Айекешов  Нурболат Таниевич, Договор №148 от 26.10.2020г. Оплачегны налоги за ноябпь 2020г. ОПВ №2017 от 02.12.2020г., ИПН №2015 от 02.12.2020г., ВОСМС  №2016 от 02.12.2020г.</t>
  </si>
  <si>
    <r>
      <rPr>
        <b/>
        <sz val="12"/>
        <rFont val="Times New Roman"/>
        <family val="1"/>
        <charset val="204"/>
      </rPr>
      <t xml:space="preserve">Амангельдиев А.М </t>
    </r>
    <r>
      <rPr>
        <sz val="12"/>
        <rFont val="Times New Roman"/>
        <family val="1"/>
        <charset val="204"/>
      </rPr>
      <t xml:space="preserve">дог. №17 от 05.01.2020г.,  за усл. в ноябре 2020 г. , пп №1997 от 02.12.2020г., ОПВ  пп №2017 от 0.12.2020г.,  ИПН 2015 от 02.12.2020г., ВОСМС №2016 от 02.12.2020г., </t>
    </r>
    <r>
      <rPr>
        <b/>
        <sz val="12"/>
        <rFont val="Times New Roman"/>
        <family val="1"/>
        <charset val="204"/>
      </rPr>
      <t xml:space="preserve">Қыпшақбаев Н.А </t>
    </r>
    <r>
      <rPr>
        <sz val="12"/>
        <rFont val="Times New Roman"/>
        <family val="1"/>
        <charset val="204"/>
      </rPr>
      <t>дог.№20 от 05.01.2020г.,  за усл в ноябре пп №1998 от 02.12.2020г., ОПВ  пп №2017 от 0.12.2020г.,  ИПН 2015 от 02.12.2020г., ВОСМС №2016 от 02.12.2020г.</t>
    </r>
    <r>
      <rPr>
        <b/>
        <sz val="12"/>
        <rFont val="Times New Roman"/>
        <family val="1"/>
        <charset val="204"/>
      </rPr>
      <t>Маханбетов С.Б</t>
    </r>
    <r>
      <rPr>
        <sz val="12"/>
        <rFont val="Times New Roman"/>
        <family val="1"/>
        <charset val="204"/>
      </rPr>
      <t xml:space="preserve"> дог. №05 от 05.01.2020г., за усл в ноябре пп №1999 от 02.12.2020г, ОПВ  пп №2017 от 0.12.2020г.,  ИПН 2015 от 02.12.2020г., ВОСМС №2016 от 02.12.2020г.  </t>
    </r>
    <r>
      <rPr>
        <b/>
        <sz val="12"/>
        <rFont val="Times New Roman"/>
        <family val="1"/>
        <charset val="204"/>
      </rPr>
      <t xml:space="preserve">Моллақанағатұлы Р  </t>
    </r>
    <r>
      <rPr>
        <sz val="12"/>
        <rFont val="Times New Roman"/>
        <family val="1"/>
        <charset val="204"/>
      </rPr>
      <t xml:space="preserve">дог.№40/1 от 01.04.2020г.,  за усл в ноябре пп №2000 от 02.12.2020г., ОПВ  пп №2017 от 0.12.2020г.,  ИПН 2015 от 02.12.2020г., ВОСМС №2016 от 02.12.2020г., </t>
    </r>
    <r>
      <rPr>
        <b/>
        <sz val="12"/>
        <rFont val="Times New Roman"/>
        <family val="1"/>
        <charset val="204"/>
      </rPr>
      <t>Рахымжан Р.С</t>
    </r>
    <r>
      <rPr>
        <sz val="12"/>
        <rFont val="Times New Roman"/>
        <family val="1"/>
        <charset val="204"/>
      </rPr>
      <t xml:space="preserve">  дог.№4 от 05.01.2020г., за усл в ноябре  2020г. пп №2004 от 02.12.2020г.,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>Саден А.Ш</t>
    </r>
    <r>
      <rPr>
        <sz val="12"/>
        <rFont val="Times New Roman"/>
        <family val="1"/>
        <charset val="204"/>
      </rPr>
      <t xml:space="preserve">  дог.№6 от 05.01.2020г.,  за усл в ноябре пп №2005 от 02.12.2020г., 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 xml:space="preserve">Сейлханов Н.С </t>
    </r>
    <r>
      <rPr>
        <sz val="12"/>
        <rFont val="Times New Roman"/>
        <family val="1"/>
        <charset val="204"/>
      </rPr>
      <t xml:space="preserve">дог. №21 от 05.01.2020г.,  за усл в ноябре 2020г. пп №2006 от 02.12.2020г.,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 xml:space="preserve"> Сулейменов Ж.У </t>
    </r>
    <r>
      <rPr>
        <sz val="12"/>
        <rFont val="Times New Roman"/>
        <family val="1"/>
        <charset val="204"/>
      </rPr>
      <t xml:space="preserve">дог. № 26 от 05.01.2020г., за усл в ноябре пп №2007 от 02.12.2020г.,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>Такеев Н.П</t>
    </r>
    <r>
      <rPr>
        <sz val="12"/>
        <rFont val="Times New Roman"/>
        <family val="1"/>
        <charset val="204"/>
      </rPr>
      <t xml:space="preserve"> дог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№15 от 05.01.2020г., за усл  в ноябре 2020г.пп №2008 от 02.12.2020г.,  ОПВ  пп №2017 от 0.12.2020г.,  ИПН 2015 от 02.12.2020г., ВОСМС №2016 от 02.12.2020г.,  </t>
    </r>
    <r>
      <rPr>
        <b/>
        <sz val="12"/>
        <rFont val="Times New Roman"/>
        <family val="1"/>
        <charset val="204"/>
      </rPr>
      <t>Талдыбаев Т.У</t>
    </r>
    <r>
      <rPr>
        <sz val="12"/>
        <rFont val="Times New Roman"/>
        <family val="1"/>
        <charset val="204"/>
      </rPr>
      <t xml:space="preserve"> дог. №08 от 05.01.2020г., за усл в ноябре пп №2009 от 02.12.2020г., 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>Тыныштықов А.С</t>
    </r>
    <r>
      <rPr>
        <sz val="12"/>
        <rFont val="Times New Roman"/>
        <family val="1"/>
        <charset val="204"/>
      </rPr>
      <t xml:space="preserve"> Договор №19 от 05.01.2020г. и ДС №1 от 01.06.2020г. за усл в ноябре 2020г. пп №2010 от 02.12.2020г.,  ОПВ  пп №2017 от 0.12.2020г.,  ИПН 2015 от 02.12.2020г., ВОСМС №2016 от 02.12.2020г., </t>
    </r>
    <r>
      <rPr>
        <b/>
        <sz val="12"/>
        <rFont val="Times New Roman"/>
        <family val="1"/>
        <charset val="204"/>
      </rPr>
      <t>Тилманбетов Т.К</t>
    </r>
    <r>
      <rPr>
        <sz val="12"/>
        <rFont val="Times New Roman"/>
        <family val="1"/>
        <charset val="204"/>
      </rPr>
      <t xml:space="preserve"> дог. №03 от 05.01.2020г., за усл в ноябре 2020г., пп №2014 от 02.12.2020г.,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>Уразов А.К</t>
    </r>
    <r>
      <rPr>
        <sz val="12"/>
        <rFont val="Times New Roman"/>
        <family val="1"/>
        <charset val="204"/>
      </rPr>
      <t xml:space="preserve"> дог.07 от 05.01.2020г., за усл в ноябре 2020г., пп №2011 от 02.12.2020г.,  ОПВ  пп №2017 от 0.12.2020г.,  ИПН 2015 от 02.12.2020г., ВОСМС №2016 от 02.12.2020г., </t>
    </r>
    <r>
      <rPr>
        <b/>
        <sz val="12"/>
        <rFont val="Times New Roman"/>
        <family val="1"/>
        <charset val="204"/>
      </rPr>
      <t>Ұзақбаев Д.Ш</t>
    </r>
    <r>
      <rPr>
        <sz val="12"/>
        <rFont val="Times New Roman"/>
        <family val="1"/>
        <charset val="204"/>
      </rPr>
      <t xml:space="preserve"> дог.16 от 05.01.2020г., за усл в ноябре 2020г. пп №2012 от 02.12.2020г.,  ОПВ  пп №2017 от 0.12.2020г.,  ИПН 2015 от 02.12.2020г., ВОСМС №2016 от 02.12.2020г. </t>
    </r>
    <r>
      <rPr>
        <b/>
        <sz val="12"/>
        <rFont val="Times New Roman"/>
        <family val="1"/>
        <charset val="204"/>
      </rPr>
      <t xml:space="preserve">Шаймерденов Т.Е </t>
    </r>
    <r>
      <rPr>
        <sz val="12"/>
        <rFont val="Times New Roman"/>
        <family val="1"/>
        <charset val="204"/>
      </rPr>
      <t>дог.№23 от 05.01.2020г., за усл в ноябре 2020г., пп №2013 от 02.12.2020г.,  ОПВ  пп №2017 от 0.12.2020г.,  ИПН 2015 от 02.12.2020г., ВОСМС №2016 от 02.12.2020г.</t>
    </r>
  </si>
  <si>
    <t xml:space="preserve">Выплачены за усл по ГПХ  ноябрь 2020г. Отражениы закрывающие документы по выплатам за оказанные услуги и  оплаченные налоги </t>
  </si>
  <si>
    <t xml:space="preserve"> Закрывающие документы предосталены в заключительном отчете</t>
  </si>
  <si>
    <t xml:space="preserve"> выплачены налоги за Айкешова в сумме 79250 тенге.  произведен оплата декабрь 2020г., отражено в заключительном отчете</t>
  </si>
  <si>
    <t xml:space="preserve"> Сумма 510000 тенге, отразено в заключительном отчете.</t>
  </si>
  <si>
    <t xml:space="preserve"> Закрывающие документыпредосталены в заключительном отчете</t>
  </si>
  <si>
    <t>Заключительный отчет о расходовании  денежных средств</t>
  </si>
  <si>
    <t>остаток (2-7)</t>
  </si>
  <si>
    <t>П Gray and Ray (Федоров Андрей Владимирович),  платежное поручение исходящее №1898 от 20.11.2020г. Договор и тех спец №160 от 09.11.2020г.  АРВ №887 от 02.12.2020г.. СФ№0000000382 от 14.12.2020г.</t>
  </si>
  <si>
    <t xml:space="preserve">Оплачены Ссоциальный налог в РГУ "УГД по Есильскому району ДГД по городу Астане,  Социальные отчисления  в НАО "ГК "Правительство для граждан" . Образовался перерасход по сн и со, из- за округлений начисленной суммы по ЗП бухгалтера и помощника бухгалтера, 2 тенге  выравнена через бух.операцию. </t>
  </si>
  <si>
    <t>Оплачены  ОСМС  в НАО "ГК "Правительство для граждан" .</t>
  </si>
  <si>
    <t>АО "Народный Банк Казахстана", выписка с 25.11.2020 - 04.12.2020,   услуги банка в сумме 6569 тенге, оплачены за счет грантополучателя.</t>
  </si>
  <si>
    <t xml:space="preserve"> Закрывающие документы предосталены в заключительном отчете, сумма 61645,9 возвращен Грантодателю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</si>
</sst>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7"/>
  <sheetViews>
    <sheetView tabSelected="1" view="pageBreakPreview" topLeftCell="G91" zoomScale="80" zoomScaleNormal="80" zoomScaleSheetLayoutView="80" zoomScalePageLayoutView="80" workbookViewId="0">
      <selection activeCell="K93" sqref="K92:K93"/>
    </sheetView>
  </sheetViews>
  <sheetFormatPr defaultColWidth="9.140625" defaultRowHeight="15.75" x14ac:dyDescent="0.25"/>
  <cols>
    <col min="1" max="1" width="3.5703125" style="47" customWidth="1"/>
    <col min="2" max="2" width="31.140625" style="48" customWidth="1"/>
    <col min="3" max="3" width="19.28515625" style="47" customWidth="1"/>
    <col min="4" max="4" width="18.28515625" style="2" customWidth="1"/>
    <col min="5" max="7" width="20.42578125" style="2" customWidth="1"/>
    <col min="8" max="8" width="19.42578125" style="2" customWidth="1"/>
    <col min="9" max="9" width="19.85546875" style="2" customWidth="1"/>
    <col min="10" max="10" width="109.28515625" style="2" customWidth="1"/>
    <col min="11" max="11" width="33.140625" style="15" customWidth="1"/>
    <col min="12" max="12" width="30" style="1" customWidth="1"/>
    <col min="13" max="13" width="3.28515625" style="2" customWidth="1"/>
    <col min="14" max="15" width="9.140625" style="2" hidden="1" customWidth="1"/>
    <col min="16" max="16" width="10.85546875" style="2" hidden="1" customWidth="1"/>
    <col min="17" max="20" width="9.140625" style="2" hidden="1" customWidth="1"/>
    <col min="21" max="16384" width="9.140625" style="2"/>
  </cols>
  <sheetData>
    <row r="1" spans="1:12" x14ac:dyDescent="0.25">
      <c r="A1" s="87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8.75" customHeight="1" x14ac:dyDescent="0.25">
      <c r="A2" s="88" t="s">
        <v>86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ht="18.75" customHeight="1" x14ac:dyDescent="0.25">
      <c r="A3" s="88" t="s">
        <v>87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18.75" customHeight="1" x14ac:dyDescent="0.25">
      <c r="A4" s="74" t="s">
        <v>88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x14ac:dyDescent="0.25">
      <c r="A5" s="3"/>
      <c r="B5" s="66"/>
      <c r="C5" s="3"/>
      <c r="D5" s="4"/>
      <c r="E5" s="4"/>
      <c r="F5" s="4"/>
      <c r="G5" s="4"/>
      <c r="H5" s="4"/>
      <c r="I5" s="4"/>
      <c r="J5" s="4"/>
      <c r="K5" s="5"/>
    </row>
    <row r="6" spans="1:12" ht="18.75" customHeight="1" x14ac:dyDescent="0.25">
      <c r="A6" s="89" t="s">
        <v>0</v>
      </c>
      <c r="B6" s="71" t="s">
        <v>68</v>
      </c>
      <c r="C6" s="71" t="s">
        <v>70</v>
      </c>
      <c r="D6" s="71" t="s">
        <v>16</v>
      </c>
      <c r="E6" s="71" t="s">
        <v>17</v>
      </c>
      <c r="F6" s="71" t="s">
        <v>91</v>
      </c>
      <c r="G6" s="84" t="s">
        <v>110</v>
      </c>
      <c r="H6" s="71" t="s">
        <v>111</v>
      </c>
      <c r="I6" s="71" t="s">
        <v>125</v>
      </c>
      <c r="J6" s="71" t="s">
        <v>67</v>
      </c>
      <c r="K6" s="71" t="s">
        <v>20</v>
      </c>
    </row>
    <row r="7" spans="1:12" x14ac:dyDescent="0.25">
      <c r="A7" s="90"/>
      <c r="B7" s="72"/>
      <c r="C7" s="72"/>
      <c r="D7" s="72"/>
      <c r="E7" s="72"/>
      <c r="F7" s="79"/>
      <c r="G7" s="85"/>
      <c r="H7" s="72"/>
      <c r="I7" s="72"/>
      <c r="J7" s="79"/>
      <c r="K7" s="72"/>
    </row>
    <row r="8" spans="1:12" s="11" customFormat="1" x14ac:dyDescent="0.25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8">
        <v>7</v>
      </c>
      <c r="I8" s="9">
        <v>8</v>
      </c>
      <c r="J8" s="9"/>
      <c r="K8" s="10"/>
    </row>
    <row r="9" spans="1:12" ht="31.5" x14ac:dyDescent="0.25">
      <c r="A9" s="12">
        <v>1</v>
      </c>
      <c r="B9" s="13" t="s">
        <v>2</v>
      </c>
      <c r="C9" s="14">
        <f>C10+C21+C22+C23+C24+C25+C27+C29</f>
        <v>25610540</v>
      </c>
      <c r="D9" s="14">
        <f t="shared" ref="D9:G9" si="0">D10+D21+D22+D23+D24+D25+D27+D29</f>
        <v>11113750.379999999</v>
      </c>
      <c r="E9" s="14">
        <f t="shared" si="0"/>
        <v>9205486.5099999998</v>
      </c>
      <c r="F9" s="14">
        <f t="shared" si="0"/>
        <v>5106102.34</v>
      </c>
      <c r="G9" s="14">
        <f t="shared" si="0"/>
        <v>0</v>
      </c>
      <c r="H9" s="14">
        <f>D9+E9+F9+G9</f>
        <v>25425339.23</v>
      </c>
      <c r="I9" s="14">
        <f>C9-H9</f>
        <v>185200.76999999955</v>
      </c>
      <c r="J9" s="55"/>
    </row>
    <row r="10" spans="1:12" ht="31.5" x14ac:dyDescent="0.25">
      <c r="A10" s="12"/>
      <c r="B10" s="13" t="s">
        <v>89</v>
      </c>
      <c r="C10" s="14">
        <f>SUM(C11:C20)</f>
        <v>17770000</v>
      </c>
      <c r="D10" s="14">
        <f t="shared" ref="D10:G10" si="1">SUM(D11:D20)</f>
        <v>6193826</v>
      </c>
      <c r="E10" s="14">
        <f t="shared" si="1"/>
        <v>7017113</v>
      </c>
      <c r="F10" s="14">
        <f t="shared" si="1"/>
        <v>4595424</v>
      </c>
      <c r="G10" s="14">
        <f t="shared" si="1"/>
        <v>0</v>
      </c>
      <c r="H10" s="14">
        <f>D10+E10+F10+G10</f>
        <v>17806363</v>
      </c>
      <c r="I10" s="14">
        <f>C10-H10</f>
        <v>-36363</v>
      </c>
      <c r="J10" s="56"/>
    </row>
    <row r="11" spans="1:12" ht="53.25" customHeight="1" x14ac:dyDescent="0.25">
      <c r="A11" s="16">
        <v>1</v>
      </c>
      <c r="B11" s="17" t="s">
        <v>12</v>
      </c>
      <c r="C11" s="18">
        <v>2750000</v>
      </c>
      <c r="D11" s="19">
        <v>951538</v>
      </c>
      <c r="E11" s="20">
        <v>1045750</v>
      </c>
      <c r="F11" s="20">
        <v>752712</v>
      </c>
      <c r="G11" s="20">
        <v>0</v>
      </c>
      <c r="H11" s="20">
        <f t="shared" ref="H11:H73" si="2">D11+E11+F11+G11</f>
        <v>2750000</v>
      </c>
      <c r="I11" s="20">
        <f t="shared" ref="I11:I73" si="3">C11-H11</f>
        <v>0</v>
      </c>
      <c r="J11" s="57" t="s">
        <v>105</v>
      </c>
      <c r="K11" s="21"/>
    </row>
    <row r="12" spans="1:12" ht="35.25" customHeight="1" x14ac:dyDescent="0.25">
      <c r="A12" s="16">
        <v>2</v>
      </c>
      <c r="B12" s="17" t="s">
        <v>12</v>
      </c>
      <c r="C12" s="18">
        <v>2750000</v>
      </c>
      <c r="D12" s="19">
        <v>954250</v>
      </c>
      <c r="E12" s="20">
        <v>1045750</v>
      </c>
      <c r="F12" s="20">
        <v>750000</v>
      </c>
      <c r="G12" s="20">
        <v>0</v>
      </c>
      <c r="H12" s="20">
        <f t="shared" si="2"/>
        <v>2750000</v>
      </c>
      <c r="I12" s="20">
        <f t="shared" si="3"/>
        <v>0</v>
      </c>
      <c r="J12" s="57" t="s">
        <v>103</v>
      </c>
      <c r="K12" s="21"/>
    </row>
    <row r="13" spans="1:12" ht="32.25" customHeight="1" x14ac:dyDescent="0.25">
      <c r="A13" s="16">
        <v>3</v>
      </c>
      <c r="B13" s="17" t="s">
        <v>9</v>
      </c>
      <c r="C13" s="18">
        <v>2750000</v>
      </c>
      <c r="D13" s="19">
        <v>750000</v>
      </c>
      <c r="E13" s="20">
        <v>1250000</v>
      </c>
      <c r="F13" s="20">
        <v>750000</v>
      </c>
      <c r="G13" s="20">
        <v>0</v>
      </c>
      <c r="H13" s="20">
        <f t="shared" si="2"/>
        <v>2750000</v>
      </c>
      <c r="I13" s="20">
        <f t="shared" si="3"/>
        <v>0</v>
      </c>
      <c r="J13" s="57" t="s">
        <v>104</v>
      </c>
      <c r="K13" s="21"/>
      <c r="L13" s="50"/>
    </row>
    <row r="14" spans="1:12" ht="56.25" customHeight="1" x14ac:dyDescent="0.25">
      <c r="A14" s="16">
        <v>4</v>
      </c>
      <c r="B14" s="17" t="s">
        <v>10</v>
      </c>
      <c r="C14" s="18">
        <v>2530000</v>
      </c>
      <c r="D14" s="19">
        <v>690000</v>
      </c>
      <c r="E14" s="20">
        <v>1150000</v>
      </c>
      <c r="F14" s="20">
        <v>690000</v>
      </c>
      <c r="G14" s="20">
        <v>0</v>
      </c>
      <c r="H14" s="20">
        <f t="shared" si="2"/>
        <v>2530000</v>
      </c>
      <c r="I14" s="20">
        <f t="shared" si="3"/>
        <v>0</v>
      </c>
      <c r="J14" s="57" t="s">
        <v>106</v>
      </c>
      <c r="K14" s="21"/>
      <c r="L14" s="50"/>
    </row>
    <row r="15" spans="1:12" ht="49.5" customHeight="1" x14ac:dyDescent="0.25">
      <c r="A15" s="16">
        <v>5</v>
      </c>
      <c r="B15" s="17" t="s">
        <v>10</v>
      </c>
      <c r="C15" s="18">
        <v>2530000</v>
      </c>
      <c r="D15" s="19">
        <v>875538</v>
      </c>
      <c r="E15" s="20">
        <v>961750</v>
      </c>
      <c r="F15" s="20">
        <v>692712</v>
      </c>
      <c r="G15" s="20">
        <v>0</v>
      </c>
      <c r="H15" s="20">
        <f t="shared" si="2"/>
        <v>2530000</v>
      </c>
      <c r="I15" s="20">
        <f t="shared" si="3"/>
        <v>0</v>
      </c>
      <c r="J15" s="57" t="s">
        <v>107</v>
      </c>
      <c r="K15" s="21"/>
      <c r="L15" s="51"/>
    </row>
    <row r="16" spans="1:12" ht="36.75" customHeight="1" x14ac:dyDescent="0.25">
      <c r="A16" s="16"/>
      <c r="B16" s="52" t="s">
        <v>11</v>
      </c>
      <c r="C16" s="18">
        <v>1500000</v>
      </c>
      <c r="D16" s="19">
        <v>1144250</v>
      </c>
      <c r="E16" s="20">
        <v>423932</v>
      </c>
      <c r="F16" s="20">
        <v>0</v>
      </c>
      <c r="G16" s="20">
        <v>0</v>
      </c>
      <c r="H16" s="20">
        <f t="shared" si="2"/>
        <v>1568182</v>
      </c>
      <c r="I16" s="20">
        <f t="shared" si="3"/>
        <v>-68182</v>
      </c>
      <c r="J16" s="75" t="s">
        <v>108</v>
      </c>
      <c r="K16" s="77"/>
      <c r="L16" s="51"/>
    </row>
    <row r="17" spans="1:19" ht="29.25" customHeight="1" x14ac:dyDescent="0.25">
      <c r="A17" s="16">
        <v>6</v>
      </c>
      <c r="B17" s="52" t="s">
        <v>11</v>
      </c>
      <c r="C17" s="18">
        <v>1200000</v>
      </c>
      <c r="D17" s="19">
        <v>0</v>
      </c>
      <c r="E17" s="20">
        <v>554545</v>
      </c>
      <c r="F17" s="20">
        <v>600000</v>
      </c>
      <c r="G17" s="20">
        <v>0</v>
      </c>
      <c r="H17" s="20">
        <f t="shared" si="2"/>
        <v>1154545</v>
      </c>
      <c r="I17" s="20">
        <f t="shared" si="3"/>
        <v>45455</v>
      </c>
      <c r="J17" s="76"/>
      <c r="K17" s="78"/>
      <c r="L17" s="70"/>
      <c r="M17" s="70"/>
      <c r="N17" s="70"/>
      <c r="O17" s="70"/>
      <c r="P17" s="70"/>
      <c r="Q17" s="70"/>
      <c r="R17" s="70"/>
      <c r="S17" s="70"/>
    </row>
    <row r="18" spans="1:19" ht="30" customHeight="1" x14ac:dyDescent="0.25">
      <c r="A18" s="16"/>
      <c r="B18" s="17" t="s">
        <v>21</v>
      </c>
      <c r="C18" s="18">
        <v>900000</v>
      </c>
      <c r="D18" s="19">
        <v>688250</v>
      </c>
      <c r="E18" s="20">
        <v>252659</v>
      </c>
      <c r="F18" s="20">
        <v>0</v>
      </c>
      <c r="G18" s="20">
        <v>0</v>
      </c>
      <c r="H18" s="20">
        <f t="shared" si="2"/>
        <v>940909</v>
      </c>
      <c r="I18" s="20">
        <f t="shared" si="3"/>
        <v>-40909</v>
      </c>
      <c r="J18" s="75" t="s">
        <v>109</v>
      </c>
      <c r="K18" s="77"/>
      <c r="L18" s="70"/>
      <c r="M18" s="70"/>
      <c r="N18" s="70"/>
      <c r="O18" s="70"/>
      <c r="P18" s="70"/>
      <c r="Q18" s="70"/>
      <c r="R18" s="70"/>
      <c r="S18" s="70"/>
    </row>
    <row r="19" spans="1:19" ht="39" customHeight="1" x14ac:dyDescent="0.25">
      <c r="A19" s="16">
        <v>7</v>
      </c>
      <c r="B19" s="17" t="s">
        <v>21</v>
      </c>
      <c r="C19" s="18">
        <v>720000</v>
      </c>
      <c r="D19" s="19">
        <v>0</v>
      </c>
      <c r="E19" s="20">
        <v>332727</v>
      </c>
      <c r="F19" s="20">
        <v>360000</v>
      </c>
      <c r="G19" s="20">
        <v>0</v>
      </c>
      <c r="H19" s="20">
        <f t="shared" si="2"/>
        <v>692727</v>
      </c>
      <c r="I19" s="20">
        <f t="shared" si="3"/>
        <v>27273</v>
      </c>
      <c r="J19" s="76"/>
      <c r="K19" s="78"/>
      <c r="L19" s="70"/>
      <c r="M19" s="70"/>
      <c r="N19" s="70"/>
      <c r="O19" s="70"/>
      <c r="P19" s="70"/>
      <c r="Q19" s="70"/>
      <c r="R19" s="70"/>
      <c r="S19" s="70"/>
    </row>
    <row r="20" spans="1:19" ht="27.75" customHeight="1" x14ac:dyDescent="0.25">
      <c r="A20" s="16">
        <v>8</v>
      </c>
      <c r="B20" s="17" t="s">
        <v>22</v>
      </c>
      <c r="C20" s="18">
        <v>140000</v>
      </c>
      <c r="D20" s="19">
        <v>140000</v>
      </c>
      <c r="E20" s="20">
        <v>0</v>
      </c>
      <c r="F20" s="20">
        <v>0</v>
      </c>
      <c r="G20" s="20">
        <v>0</v>
      </c>
      <c r="H20" s="20">
        <f t="shared" si="2"/>
        <v>140000</v>
      </c>
      <c r="I20" s="20">
        <f t="shared" si="3"/>
        <v>0</v>
      </c>
      <c r="J20" s="57" t="s">
        <v>102</v>
      </c>
      <c r="K20" s="21"/>
      <c r="L20" s="70"/>
      <c r="M20" s="70"/>
      <c r="N20" s="70"/>
      <c r="O20" s="70"/>
      <c r="P20" s="70"/>
      <c r="Q20" s="70"/>
      <c r="R20" s="70"/>
      <c r="S20" s="70"/>
    </row>
    <row r="21" spans="1:19" ht="87" customHeight="1" x14ac:dyDescent="0.25">
      <c r="A21" s="12"/>
      <c r="B21" s="13" t="s">
        <v>6</v>
      </c>
      <c r="C21" s="22">
        <v>1518154</v>
      </c>
      <c r="D21" s="14">
        <v>452220</v>
      </c>
      <c r="E21" s="14">
        <v>681378</v>
      </c>
      <c r="F21" s="14">
        <v>388803</v>
      </c>
      <c r="G21" s="14">
        <v>0</v>
      </c>
      <c r="H21" s="14">
        <f t="shared" si="2"/>
        <v>1522401</v>
      </c>
      <c r="I21" s="14">
        <f t="shared" si="3"/>
        <v>-4247</v>
      </c>
      <c r="J21" s="57" t="s">
        <v>127</v>
      </c>
      <c r="K21" s="21"/>
    </row>
    <row r="22" spans="1:19" ht="48" customHeight="1" x14ac:dyDescent="0.25">
      <c r="A22" s="12"/>
      <c r="B22" s="53" t="s">
        <v>15</v>
      </c>
      <c r="C22" s="22">
        <v>325400</v>
      </c>
      <c r="D22" s="14">
        <v>89200</v>
      </c>
      <c r="E22" s="14">
        <v>133628</v>
      </c>
      <c r="F22" s="14">
        <v>76800</v>
      </c>
      <c r="G22" s="14">
        <v>0</v>
      </c>
      <c r="H22" s="14">
        <f t="shared" si="2"/>
        <v>299628</v>
      </c>
      <c r="I22" s="14">
        <f t="shared" si="3"/>
        <v>25772</v>
      </c>
      <c r="J22" s="57" t="s">
        <v>128</v>
      </c>
      <c r="K22" s="21"/>
    </row>
    <row r="23" spans="1:19" ht="33" customHeight="1" x14ac:dyDescent="0.25">
      <c r="A23" s="12"/>
      <c r="B23" s="13" t="s">
        <v>7</v>
      </c>
      <c r="C23" s="22">
        <v>366794</v>
      </c>
      <c r="D23" s="14">
        <v>67794.509999999995</v>
      </c>
      <c r="E23" s="35">
        <v>92142.3</v>
      </c>
      <c r="F23" s="35">
        <v>37575.339999999997</v>
      </c>
      <c r="G23" s="35"/>
      <c r="H23" s="14">
        <f t="shared" si="2"/>
        <v>197512.15</v>
      </c>
      <c r="I23" s="14">
        <f t="shared" si="3"/>
        <v>169281.85</v>
      </c>
      <c r="J23" s="58" t="s">
        <v>129</v>
      </c>
      <c r="K23" s="21"/>
    </row>
    <row r="24" spans="1:19" ht="84.75" customHeight="1" x14ac:dyDescent="0.25">
      <c r="A24" s="12"/>
      <c r="B24" s="13" t="s">
        <v>8</v>
      </c>
      <c r="C24" s="22">
        <v>150000</v>
      </c>
      <c r="D24" s="14">
        <f>20251.25+19841+20209.88+47.74</f>
        <v>60349.87</v>
      </c>
      <c r="E24" s="14">
        <v>61393.21</v>
      </c>
      <c r="F24" s="14">
        <v>0</v>
      </c>
      <c r="G24" s="14">
        <v>0</v>
      </c>
      <c r="H24" s="14">
        <f t="shared" si="2"/>
        <v>121743.08</v>
      </c>
      <c r="I24" s="14">
        <f t="shared" si="3"/>
        <v>28256.92</v>
      </c>
      <c r="J24" s="57" t="s">
        <v>92</v>
      </c>
      <c r="K24" s="21"/>
    </row>
    <row r="25" spans="1:19" ht="30.75" customHeight="1" x14ac:dyDescent="0.25">
      <c r="A25" s="12"/>
      <c r="B25" s="13" t="s">
        <v>23</v>
      </c>
      <c r="C25" s="22">
        <f>C26</f>
        <v>4564800</v>
      </c>
      <c r="D25" s="22">
        <f t="shared" ref="D25:G25" si="4">D26</f>
        <v>3454800</v>
      </c>
      <c r="E25" s="22">
        <f t="shared" si="4"/>
        <v>1110000</v>
      </c>
      <c r="F25" s="22">
        <f t="shared" si="4"/>
        <v>0</v>
      </c>
      <c r="G25" s="22">
        <f t="shared" si="4"/>
        <v>0</v>
      </c>
      <c r="H25" s="14">
        <f t="shared" si="2"/>
        <v>4564800</v>
      </c>
      <c r="I25" s="14">
        <f t="shared" si="3"/>
        <v>0</v>
      </c>
      <c r="J25" s="59"/>
      <c r="K25" s="21"/>
    </row>
    <row r="26" spans="1:19" ht="35.25" customHeight="1" x14ac:dyDescent="0.25">
      <c r="A26" s="12"/>
      <c r="B26" s="17" t="s">
        <v>24</v>
      </c>
      <c r="C26" s="18">
        <v>4564800</v>
      </c>
      <c r="D26" s="20">
        <v>3454800</v>
      </c>
      <c r="E26" s="20">
        <v>1110000</v>
      </c>
      <c r="F26" s="20">
        <v>0</v>
      </c>
      <c r="G26" s="20">
        <v>0</v>
      </c>
      <c r="H26" s="20">
        <f t="shared" si="2"/>
        <v>4564800</v>
      </c>
      <c r="I26" s="20">
        <f t="shared" si="3"/>
        <v>0</v>
      </c>
      <c r="J26" s="63" t="s">
        <v>101</v>
      </c>
      <c r="K26" s="21"/>
    </row>
    <row r="27" spans="1:19" ht="110.25" x14ac:dyDescent="0.25">
      <c r="A27" s="12"/>
      <c r="B27" s="13" t="s">
        <v>38</v>
      </c>
      <c r="C27" s="22">
        <f>C28</f>
        <v>156057</v>
      </c>
      <c r="D27" s="22">
        <f t="shared" ref="D27:G27" si="5">D28</f>
        <v>46225</v>
      </c>
      <c r="E27" s="22">
        <f t="shared" si="5"/>
        <v>109832</v>
      </c>
      <c r="F27" s="22">
        <f t="shared" si="5"/>
        <v>0</v>
      </c>
      <c r="G27" s="22">
        <f t="shared" si="5"/>
        <v>0</v>
      </c>
      <c r="H27" s="14">
        <f t="shared" si="2"/>
        <v>156057</v>
      </c>
      <c r="I27" s="14">
        <f t="shared" si="3"/>
        <v>0</v>
      </c>
      <c r="J27" s="59"/>
      <c r="K27" s="21"/>
    </row>
    <row r="28" spans="1:19" x14ac:dyDescent="0.25">
      <c r="A28" s="12"/>
      <c r="B28" s="17" t="s">
        <v>13</v>
      </c>
      <c r="C28" s="18">
        <v>156057</v>
      </c>
      <c r="D28" s="20">
        <v>46225</v>
      </c>
      <c r="E28" s="20">
        <v>109832</v>
      </c>
      <c r="F28" s="14">
        <v>0</v>
      </c>
      <c r="G28" s="14">
        <v>0</v>
      </c>
      <c r="H28" s="20">
        <f t="shared" si="2"/>
        <v>156057</v>
      </c>
      <c r="I28" s="20">
        <f t="shared" si="3"/>
        <v>0</v>
      </c>
      <c r="J28" s="63" t="s">
        <v>100</v>
      </c>
      <c r="K28" s="21"/>
    </row>
    <row r="29" spans="1:19" ht="31.5" x14ac:dyDescent="0.25">
      <c r="A29" s="12"/>
      <c r="B29" s="13" t="s">
        <v>39</v>
      </c>
      <c r="C29" s="22">
        <f>SUM(C30:C32)</f>
        <v>759335</v>
      </c>
      <c r="D29" s="22">
        <f t="shared" ref="D29:G29" si="6">SUM(D30:D32)</f>
        <v>749335</v>
      </c>
      <c r="E29" s="22">
        <f t="shared" si="6"/>
        <v>0</v>
      </c>
      <c r="F29" s="22">
        <f t="shared" si="6"/>
        <v>7500</v>
      </c>
      <c r="G29" s="22">
        <f t="shared" si="6"/>
        <v>0</v>
      </c>
      <c r="H29" s="14">
        <f t="shared" si="2"/>
        <v>756835</v>
      </c>
      <c r="I29" s="14">
        <f t="shared" si="3"/>
        <v>2500</v>
      </c>
      <c r="J29" s="58"/>
      <c r="K29" s="21"/>
    </row>
    <row r="30" spans="1:19" ht="31.5" x14ac:dyDescent="0.25">
      <c r="A30" s="12"/>
      <c r="B30" s="17" t="s">
        <v>40</v>
      </c>
      <c r="C30" s="18">
        <v>10000</v>
      </c>
      <c r="D30" s="14">
        <v>0</v>
      </c>
      <c r="E30" s="14">
        <v>0</v>
      </c>
      <c r="F30" s="14">
        <v>7500</v>
      </c>
      <c r="G30" s="14">
        <v>0</v>
      </c>
      <c r="H30" s="20">
        <f t="shared" si="2"/>
        <v>7500</v>
      </c>
      <c r="I30" s="20">
        <f t="shared" si="3"/>
        <v>2500</v>
      </c>
      <c r="J30" s="21" t="s">
        <v>93</v>
      </c>
      <c r="K30" s="21"/>
    </row>
    <row r="31" spans="1:19" ht="31.5" x14ac:dyDescent="0.25">
      <c r="A31" s="12"/>
      <c r="B31" s="17" t="s">
        <v>41</v>
      </c>
      <c r="C31" s="18">
        <v>167400</v>
      </c>
      <c r="D31" s="20">
        <v>167400</v>
      </c>
      <c r="E31" s="14">
        <v>0</v>
      </c>
      <c r="F31" s="14"/>
      <c r="G31" s="14">
        <v>0</v>
      </c>
      <c r="H31" s="20">
        <f t="shared" si="2"/>
        <v>167400</v>
      </c>
      <c r="I31" s="20">
        <f t="shared" si="3"/>
        <v>0</v>
      </c>
      <c r="J31" s="80" t="s">
        <v>99</v>
      </c>
      <c r="K31" s="21"/>
    </row>
    <row r="32" spans="1:19" x14ac:dyDescent="0.25">
      <c r="A32" s="12"/>
      <c r="B32" s="17" t="s">
        <v>42</v>
      </c>
      <c r="C32" s="18">
        <v>581935</v>
      </c>
      <c r="D32" s="20">
        <v>581935</v>
      </c>
      <c r="E32" s="14">
        <v>0</v>
      </c>
      <c r="F32" s="14"/>
      <c r="G32" s="14">
        <v>0</v>
      </c>
      <c r="H32" s="20">
        <f t="shared" si="2"/>
        <v>581935</v>
      </c>
      <c r="I32" s="20">
        <f t="shared" si="3"/>
        <v>0</v>
      </c>
      <c r="J32" s="79"/>
      <c r="K32" s="21"/>
    </row>
    <row r="33" spans="1:11" ht="29.25" customHeight="1" x14ac:dyDescent="0.25">
      <c r="A33" s="12">
        <v>2</v>
      </c>
      <c r="B33" s="13" t="s">
        <v>43</v>
      </c>
      <c r="C33" s="22">
        <f>SUM(C34:C41)</f>
        <v>8764140</v>
      </c>
      <c r="D33" s="22">
        <f t="shared" ref="D33:G33" si="7">SUM(D34:D41)</f>
        <v>8764140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14">
        <f t="shared" si="2"/>
        <v>8764140</v>
      </c>
      <c r="I33" s="14">
        <f t="shared" si="3"/>
        <v>0</v>
      </c>
      <c r="J33" s="63"/>
    </row>
    <row r="34" spans="1:11" x14ac:dyDescent="0.25">
      <c r="A34" s="12"/>
      <c r="B34" s="17" t="s">
        <v>4</v>
      </c>
      <c r="C34" s="18">
        <v>4038280</v>
      </c>
      <c r="D34" s="20">
        <v>4038280</v>
      </c>
      <c r="E34" s="14">
        <v>0</v>
      </c>
      <c r="F34" s="14">
        <v>0</v>
      </c>
      <c r="G34" s="14">
        <v>0</v>
      </c>
      <c r="H34" s="20">
        <f t="shared" si="2"/>
        <v>4038280</v>
      </c>
      <c r="I34" s="20">
        <f t="shared" si="3"/>
        <v>0</v>
      </c>
      <c r="J34" s="80" t="s">
        <v>99</v>
      </c>
      <c r="K34" s="21"/>
    </row>
    <row r="35" spans="1:11" x14ac:dyDescent="0.25">
      <c r="A35" s="12"/>
      <c r="B35" s="17" t="s">
        <v>44</v>
      </c>
      <c r="C35" s="18">
        <v>954360</v>
      </c>
      <c r="D35" s="20">
        <v>954360</v>
      </c>
      <c r="E35" s="14">
        <v>0</v>
      </c>
      <c r="F35" s="14">
        <v>0</v>
      </c>
      <c r="G35" s="14">
        <v>0</v>
      </c>
      <c r="H35" s="20">
        <f t="shared" si="2"/>
        <v>954360</v>
      </c>
      <c r="I35" s="20">
        <f t="shared" si="3"/>
        <v>0</v>
      </c>
      <c r="J35" s="81"/>
      <c r="K35" s="21"/>
    </row>
    <row r="36" spans="1:11" x14ac:dyDescent="0.25">
      <c r="A36" s="12"/>
      <c r="B36" s="17" t="s">
        <v>45</v>
      </c>
      <c r="C36" s="18">
        <v>400000</v>
      </c>
      <c r="D36" s="20">
        <v>400000</v>
      </c>
      <c r="E36" s="14">
        <v>0</v>
      </c>
      <c r="F36" s="14">
        <v>0</v>
      </c>
      <c r="G36" s="14">
        <v>0</v>
      </c>
      <c r="H36" s="20">
        <f t="shared" si="2"/>
        <v>400000</v>
      </c>
      <c r="I36" s="20">
        <f t="shared" si="3"/>
        <v>0</v>
      </c>
      <c r="J36" s="81"/>
      <c r="K36" s="21"/>
    </row>
    <row r="37" spans="1:11" x14ac:dyDescent="0.25">
      <c r="A37" s="12"/>
      <c r="B37" s="17" t="s">
        <v>46</v>
      </c>
      <c r="C37" s="18">
        <v>265100</v>
      </c>
      <c r="D37" s="20">
        <v>265100</v>
      </c>
      <c r="E37" s="14">
        <v>0</v>
      </c>
      <c r="F37" s="14">
        <v>0</v>
      </c>
      <c r="G37" s="14">
        <v>0</v>
      </c>
      <c r="H37" s="20">
        <f t="shared" si="2"/>
        <v>265100</v>
      </c>
      <c r="I37" s="20">
        <f t="shared" si="3"/>
        <v>0</v>
      </c>
      <c r="J37" s="81"/>
      <c r="K37" s="21"/>
    </row>
    <row r="38" spans="1:11" x14ac:dyDescent="0.25">
      <c r="A38" s="12"/>
      <c r="B38" s="17" t="s">
        <v>47</v>
      </c>
      <c r="C38" s="18">
        <v>318000</v>
      </c>
      <c r="D38" s="20">
        <v>318000</v>
      </c>
      <c r="E38" s="14">
        <v>0</v>
      </c>
      <c r="F38" s="14">
        <v>0</v>
      </c>
      <c r="G38" s="14">
        <v>0</v>
      </c>
      <c r="H38" s="20">
        <f t="shared" si="2"/>
        <v>318000</v>
      </c>
      <c r="I38" s="20">
        <f t="shared" si="3"/>
        <v>0</v>
      </c>
      <c r="J38" s="81"/>
      <c r="K38" s="21"/>
    </row>
    <row r="39" spans="1:11" ht="31.5" x14ac:dyDescent="0.25">
      <c r="A39" s="12"/>
      <c r="B39" s="17" t="s">
        <v>48</v>
      </c>
      <c r="C39" s="18">
        <v>1378000</v>
      </c>
      <c r="D39" s="20">
        <v>1378000</v>
      </c>
      <c r="E39" s="14">
        <v>0</v>
      </c>
      <c r="F39" s="14">
        <v>0</v>
      </c>
      <c r="G39" s="14">
        <v>0</v>
      </c>
      <c r="H39" s="20">
        <f t="shared" si="2"/>
        <v>1378000</v>
      </c>
      <c r="I39" s="20">
        <f t="shared" si="3"/>
        <v>0</v>
      </c>
      <c r="J39" s="81"/>
      <c r="K39" s="21"/>
    </row>
    <row r="40" spans="1:11" ht="31.5" x14ac:dyDescent="0.25">
      <c r="A40" s="12"/>
      <c r="B40" s="17" t="s">
        <v>49</v>
      </c>
      <c r="C40" s="18">
        <v>1378000</v>
      </c>
      <c r="D40" s="20">
        <v>1378000</v>
      </c>
      <c r="E40" s="14">
        <v>0</v>
      </c>
      <c r="F40" s="14">
        <v>0</v>
      </c>
      <c r="G40" s="14">
        <v>0</v>
      </c>
      <c r="H40" s="20">
        <f t="shared" si="2"/>
        <v>1378000</v>
      </c>
      <c r="I40" s="20">
        <f t="shared" si="3"/>
        <v>0</v>
      </c>
      <c r="J40" s="81"/>
      <c r="K40" s="21"/>
    </row>
    <row r="41" spans="1:11" ht="31.5" x14ac:dyDescent="0.25">
      <c r="A41" s="12"/>
      <c r="B41" s="17" t="s">
        <v>50</v>
      </c>
      <c r="C41" s="18">
        <v>32400</v>
      </c>
      <c r="D41" s="20">
        <v>32400</v>
      </c>
      <c r="E41" s="14">
        <v>0</v>
      </c>
      <c r="F41" s="14">
        <v>0</v>
      </c>
      <c r="G41" s="14">
        <v>0</v>
      </c>
      <c r="H41" s="20">
        <f t="shared" si="2"/>
        <v>32400</v>
      </c>
      <c r="I41" s="20">
        <f t="shared" si="3"/>
        <v>0</v>
      </c>
      <c r="J41" s="79"/>
      <c r="K41" s="21"/>
    </row>
    <row r="42" spans="1:11" ht="25.5" customHeight="1" x14ac:dyDescent="0.25">
      <c r="A42" s="12">
        <v>3</v>
      </c>
      <c r="B42" s="13" t="s">
        <v>3</v>
      </c>
      <c r="C42" s="22">
        <f>C43+C75+C92</f>
        <v>61315320</v>
      </c>
      <c r="D42" s="22">
        <f t="shared" ref="D42:G42" si="8">D43+D75+D92</f>
        <v>27232892</v>
      </c>
      <c r="E42" s="22">
        <f t="shared" si="8"/>
        <v>20788942</v>
      </c>
      <c r="F42" s="22">
        <f t="shared" si="8"/>
        <v>10598758.1</v>
      </c>
      <c r="G42" s="22">
        <f t="shared" si="8"/>
        <v>0</v>
      </c>
      <c r="H42" s="14">
        <f t="shared" si="2"/>
        <v>58620592.100000001</v>
      </c>
      <c r="I42" s="14">
        <f t="shared" si="3"/>
        <v>2694727.8999999985</v>
      </c>
      <c r="J42" s="59"/>
      <c r="K42" s="21"/>
    </row>
    <row r="43" spans="1:11" ht="157.5" x14ac:dyDescent="0.25">
      <c r="A43" s="23"/>
      <c r="B43" s="13" t="s">
        <v>14</v>
      </c>
      <c r="C43" s="24">
        <f>C44</f>
        <v>4401837</v>
      </c>
      <c r="D43" s="24">
        <f t="shared" ref="D43:G43" si="9">D44</f>
        <v>2764012</v>
      </c>
      <c r="E43" s="24">
        <f t="shared" si="9"/>
        <v>1029059</v>
      </c>
      <c r="F43" s="24">
        <f t="shared" si="9"/>
        <v>555070</v>
      </c>
      <c r="G43" s="24">
        <f t="shared" si="9"/>
        <v>0</v>
      </c>
      <c r="H43" s="14">
        <f t="shared" si="2"/>
        <v>4348141</v>
      </c>
      <c r="I43" s="14">
        <f t="shared" si="3"/>
        <v>53696</v>
      </c>
      <c r="J43" s="59"/>
      <c r="K43" s="21"/>
    </row>
    <row r="44" spans="1:11" ht="31.5" x14ac:dyDescent="0.25">
      <c r="A44" s="23"/>
      <c r="B44" s="13" t="s">
        <v>51</v>
      </c>
      <c r="C44" s="25">
        <f>SUM(C45:C74)</f>
        <v>4401837</v>
      </c>
      <c r="D44" s="25">
        <f t="shared" ref="D44:G44" si="10">SUM(D45:D74)</f>
        <v>2764012</v>
      </c>
      <c r="E44" s="25">
        <f t="shared" si="10"/>
        <v>1029059</v>
      </c>
      <c r="F44" s="25">
        <f t="shared" si="10"/>
        <v>555070</v>
      </c>
      <c r="G44" s="25">
        <f t="shared" si="10"/>
        <v>0</v>
      </c>
      <c r="H44" s="14">
        <f t="shared" si="2"/>
        <v>4348141</v>
      </c>
      <c r="I44" s="14">
        <f t="shared" si="3"/>
        <v>53696</v>
      </c>
      <c r="J44" s="59"/>
      <c r="K44" s="21"/>
    </row>
    <row r="45" spans="1:11" ht="47.25" x14ac:dyDescent="0.25">
      <c r="A45" s="23"/>
      <c r="B45" s="17" t="s">
        <v>71</v>
      </c>
      <c r="C45" s="19">
        <v>68926</v>
      </c>
      <c r="D45" s="19">
        <v>68926</v>
      </c>
      <c r="E45" s="19">
        <v>0</v>
      </c>
      <c r="F45" s="19">
        <v>0</v>
      </c>
      <c r="G45" s="19">
        <v>0</v>
      </c>
      <c r="H45" s="20">
        <f t="shared" si="2"/>
        <v>68926</v>
      </c>
      <c r="I45" s="20">
        <f t="shared" si="3"/>
        <v>0</v>
      </c>
      <c r="J45" s="80" t="s">
        <v>99</v>
      </c>
      <c r="K45" s="21"/>
    </row>
    <row r="46" spans="1:11" ht="47.25" x14ac:dyDescent="0.25">
      <c r="A46" s="26"/>
      <c r="B46" s="17" t="s">
        <v>72</v>
      </c>
      <c r="C46" s="19">
        <v>150000</v>
      </c>
      <c r="D46" s="19">
        <v>150000</v>
      </c>
      <c r="E46" s="19">
        <v>0</v>
      </c>
      <c r="F46" s="19">
        <v>0</v>
      </c>
      <c r="G46" s="19">
        <v>0</v>
      </c>
      <c r="H46" s="20">
        <f t="shared" si="2"/>
        <v>150000</v>
      </c>
      <c r="I46" s="20">
        <f t="shared" si="3"/>
        <v>0</v>
      </c>
      <c r="J46" s="81"/>
      <c r="K46" s="21"/>
    </row>
    <row r="47" spans="1:11" ht="47.25" x14ac:dyDescent="0.25">
      <c r="A47" s="26"/>
      <c r="B47" s="17" t="s">
        <v>73</v>
      </c>
      <c r="C47" s="27">
        <v>13845</v>
      </c>
      <c r="D47" s="19">
        <v>13845</v>
      </c>
      <c r="E47" s="19">
        <v>0</v>
      </c>
      <c r="F47" s="19">
        <v>0</v>
      </c>
      <c r="G47" s="19">
        <v>0</v>
      </c>
      <c r="H47" s="20">
        <f t="shared" si="2"/>
        <v>13845</v>
      </c>
      <c r="I47" s="20">
        <f t="shared" si="3"/>
        <v>0</v>
      </c>
      <c r="J47" s="79"/>
      <c r="K47" s="28"/>
    </row>
    <row r="48" spans="1:11" ht="63" customHeight="1" x14ac:dyDescent="0.25">
      <c r="A48" s="26"/>
      <c r="B48" s="17" t="s">
        <v>74</v>
      </c>
      <c r="C48" s="27">
        <v>55560</v>
      </c>
      <c r="D48" s="19">
        <v>0</v>
      </c>
      <c r="E48" s="19">
        <v>0</v>
      </c>
      <c r="F48" s="19">
        <v>55560</v>
      </c>
      <c r="G48" s="19">
        <v>0</v>
      </c>
      <c r="H48" s="20">
        <f t="shared" si="2"/>
        <v>55560</v>
      </c>
      <c r="I48" s="20">
        <f t="shared" si="3"/>
        <v>0</v>
      </c>
      <c r="J48" s="58" t="s">
        <v>113</v>
      </c>
      <c r="K48" s="28" t="s">
        <v>123</v>
      </c>
    </row>
    <row r="49" spans="1:11" ht="47.25" x14ac:dyDescent="0.25">
      <c r="A49" s="26"/>
      <c r="B49" s="17" t="s">
        <v>75</v>
      </c>
      <c r="C49" s="27">
        <v>133344</v>
      </c>
      <c r="D49" s="19">
        <v>0</v>
      </c>
      <c r="E49" s="19">
        <v>0</v>
      </c>
      <c r="F49" s="19">
        <v>132000</v>
      </c>
      <c r="G49" s="19">
        <v>0</v>
      </c>
      <c r="H49" s="20">
        <f t="shared" si="2"/>
        <v>132000</v>
      </c>
      <c r="I49" s="20">
        <f t="shared" si="3"/>
        <v>1344</v>
      </c>
      <c r="J49" s="58" t="s">
        <v>112</v>
      </c>
      <c r="K49" s="28" t="s">
        <v>120</v>
      </c>
    </row>
    <row r="50" spans="1:11" ht="47.25" x14ac:dyDescent="0.25">
      <c r="A50" s="26"/>
      <c r="B50" s="17" t="s">
        <v>76</v>
      </c>
      <c r="C50" s="27">
        <v>20000</v>
      </c>
      <c r="D50" s="19">
        <v>0</v>
      </c>
      <c r="E50" s="19">
        <v>0</v>
      </c>
      <c r="F50" s="19">
        <v>15338</v>
      </c>
      <c r="G50" s="19">
        <v>0</v>
      </c>
      <c r="H50" s="20">
        <f t="shared" si="2"/>
        <v>15338</v>
      </c>
      <c r="I50" s="20">
        <f t="shared" si="3"/>
        <v>4662</v>
      </c>
      <c r="J50" s="58" t="s">
        <v>114</v>
      </c>
      <c r="K50" s="28" t="s">
        <v>120</v>
      </c>
    </row>
    <row r="51" spans="1:11" ht="48.75" customHeight="1" x14ac:dyDescent="0.25">
      <c r="A51" s="26"/>
      <c r="B51" s="17" t="s">
        <v>52</v>
      </c>
      <c r="C51" s="19">
        <v>166680</v>
      </c>
      <c r="D51" s="19">
        <v>0</v>
      </c>
      <c r="E51" s="19">
        <v>166680</v>
      </c>
      <c r="F51" s="19">
        <v>0</v>
      </c>
      <c r="G51" s="19">
        <v>0</v>
      </c>
      <c r="H51" s="20">
        <f t="shared" si="2"/>
        <v>166680</v>
      </c>
      <c r="I51" s="20">
        <f t="shared" si="3"/>
        <v>0</v>
      </c>
      <c r="J51" s="63" t="s">
        <v>98</v>
      </c>
      <c r="K51" s="28"/>
    </row>
    <row r="52" spans="1:11" ht="75.75" customHeight="1" x14ac:dyDescent="0.25">
      <c r="A52" s="26"/>
      <c r="B52" s="17" t="s">
        <v>53</v>
      </c>
      <c r="C52" s="19">
        <v>400032</v>
      </c>
      <c r="D52" s="19">
        <v>0</v>
      </c>
      <c r="E52" s="19">
        <v>379500</v>
      </c>
      <c r="F52" s="19">
        <v>0</v>
      </c>
      <c r="G52" s="19">
        <v>0</v>
      </c>
      <c r="H52" s="20">
        <f t="shared" si="2"/>
        <v>379500</v>
      </c>
      <c r="I52" s="20">
        <f t="shared" si="3"/>
        <v>20532</v>
      </c>
      <c r="J52" s="82" t="s">
        <v>94</v>
      </c>
      <c r="K52" s="28"/>
    </row>
    <row r="53" spans="1:11" ht="52.5" customHeight="1" x14ac:dyDescent="0.25">
      <c r="A53" s="26"/>
      <c r="B53" s="17" t="s">
        <v>54</v>
      </c>
      <c r="C53" s="27">
        <v>48000</v>
      </c>
      <c r="D53" s="19">
        <v>0</v>
      </c>
      <c r="E53" s="19">
        <v>26912</v>
      </c>
      <c r="F53" s="19">
        <v>0</v>
      </c>
      <c r="G53" s="19">
        <v>0</v>
      </c>
      <c r="H53" s="20">
        <f t="shared" si="2"/>
        <v>26912</v>
      </c>
      <c r="I53" s="20">
        <f t="shared" si="3"/>
        <v>21088</v>
      </c>
      <c r="J53" s="83"/>
      <c r="K53" s="28"/>
    </row>
    <row r="54" spans="1:11" ht="51" customHeight="1" x14ac:dyDescent="0.25">
      <c r="A54" s="26"/>
      <c r="B54" s="17" t="s">
        <v>80</v>
      </c>
      <c r="C54" s="19">
        <v>106040</v>
      </c>
      <c r="D54" s="20">
        <v>106040</v>
      </c>
      <c r="E54" s="19">
        <v>0</v>
      </c>
      <c r="F54" s="19">
        <v>0</v>
      </c>
      <c r="G54" s="19">
        <v>0</v>
      </c>
      <c r="H54" s="20">
        <f t="shared" si="2"/>
        <v>106040</v>
      </c>
      <c r="I54" s="20">
        <f t="shared" si="3"/>
        <v>0</v>
      </c>
      <c r="J54" s="80" t="s">
        <v>99</v>
      </c>
      <c r="K54" s="28"/>
    </row>
    <row r="55" spans="1:11" ht="59.25" customHeight="1" x14ac:dyDescent="0.25">
      <c r="A55" s="26"/>
      <c r="B55" s="17" t="s">
        <v>81</v>
      </c>
      <c r="C55" s="19">
        <v>248000</v>
      </c>
      <c r="D55" s="20">
        <v>248000</v>
      </c>
      <c r="E55" s="19">
        <v>0</v>
      </c>
      <c r="F55" s="19">
        <v>0</v>
      </c>
      <c r="G55" s="19">
        <v>0</v>
      </c>
      <c r="H55" s="20">
        <f t="shared" si="2"/>
        <v>248000</v>
      </c>
      <c r="I55" s="20">
        <f t="shared" si="3"/>
        <v>0</v>
      </c>
      <c r="J55" s="81"/>
      <c r="K55" s="28"/>
    </row>
    <row r="56" spans="1:11" ht="48.75" customHeight="1" x14ac:dyDescent="0.25">
      <c r="A56" s="26"/>
      <c r="B56" s="17" t="s">
        <v>82</v>
      </c>
      <c r="C56" s="27">
        <v>41512</v>
      </c>
      <c r="D56" s="20">
        <v>41512</v>
      </c>
      <c r="E56" s="19">
        <v>0</v>
      </c>
      <c r="F56" s="19">
        <v>0</v>
      </c>
      <c r="G56" s="19">
        <v>0</v>
      </c>
      <c r="H56" s="20">
        <f t="shared" si="2"/>
        <v>41512</v>
      </c>
      <c r="I56" s="20">
        <f t="shared" si="3"/>
        <v>0</v>
      </c>
      <c r="J56" s="81"/>
      <c r="K56" s="28"/>
    </row>
    <row r="57" spans="1:11" ht="47.25" x14ac:dyDescent="0.25">
      <c r="A57" s="26"/>
      <c r="B57" s="17" t="s">
        <v>79</v>
      </c>
      <c r="C57" s="19">
        <v>174966</v>
      </c>
      <c r="D57" s="20">
        <v>174966</v>
      </c>
      <c r="E57" s="19">
        <v>0</v>
      </c>
      <c r="F57" s="19">
        <v>0</v>
      </c>
      <c r="G57" s="19">
        <v>0</v>
      </c>
      <c r="H57" s="20">
        <f t="shared" si="2"/>
        <v>174966</v>
      </c>
      <c r="I57" s="20">
        <f t="shared" si="3"/>
        <v>0</v>
      </c>
      <c r="J57" s="81"/>
      <c r="K57" s="28"/>
    </row>
    <row r="58" spans="1:11" ht="63.75" customHeight="1" x14ac:dyDescent="0.25">
      <c r="A58" s="26"/>
      <c r="B58" s="17" t="s">
        <v>55</v>
      </c>
      <c r="C58" s="19">
        <v>240000</v>
      </c>
      <c r="D58" s="20">
        <v>240000</v>
      </c>
      <c r="E58" s="19">
        <v>0</v>
      </c>
      <c r="F58" s="19">
        <v>0</v>
      </c>
      <c r="G58" s="19">
        <v>0</v>
      </c>
      <c r="H58" s="20">
        <f t="shared" si="2"/>
        <v>240000</v>
      </c>
      <c r="I58" s="20">
        <f t="shared" si="3"/>
        <v>0</v>
      </c>
      <c r="J58" s="79"/>
      <c r="K58" s="28"/>
    </row>
    <row r="59" spans="1:11" ht="47.25" x14ac:dyDescent="0.25">
      <c r="A59" s="26"/>
      <c r="B59" s="17" t="s">
        <v>56</v>
      </c>
      <c r="C59" s="27">
        <v>42678</v>
      </c>
      <c r="D59" s="20">
        <v>42675</v>
      </c>
      <c r="E59" s="19">
        <v>0</v>
      </c>
      <c r="F59" s="19">
        <v>0</v>
      </c>
      <c r="G59" s="19">
        <v>0</v>
      </c>
      <c r="H59" s="20">
        <f t="shared" si="2"/>
        <v>42675</v>
      </c>
      <c r="I59" s="20">
        <f t="shared" si="3"/>
        <v>3</v>
      </c>
      <c r="J59" s="57" t="s">
        <v>93</v>
      </c>
      <c r="K59" s="28"/>
    </row>
    <row r="60" spans="1:11" ht="60.75" customHeight="1" x14ac:dyDescent="0.25">
      <c r="A60" s="26"/>
      <c r="B60" s="17" t="s">
        <v>77</v>
      </c>
      <c r="C60" s="19">
        <v>148456</v>
      </c>
      <c r="D60" s="20">
        <v>148456</v>
      </c>
      <c r="E60" s="19">
        <v>0</v>
      </c>
      <c r="F60" s="19">
        <v>0</v>
      </c>
      <c r="G60" s="19">
        <v>0</v>
      </c>
      <c r="H60" s="20">
        <f t="shared" si="2"/>
        <v>148456</v>
      </c>
      <c r="I60" s="20">
        <f t="shared" si="3"/>
        <v>0</v>
      </c>
      <c r="J60" s="80" t="s">
        <v>99</v>
      </c>
      <c r="K60" s="28"/>
    </row>
    <row r="61" spans="1:11" ht="47.25" x14ac:dyDescent="0.25">
      <c r="A61" s="26"/>
      <c r="B61" s="17" t="s">
        <v>78</v>
      </c>
      <c r="C61" s="19">
        <v>341000</v>
      </c>
      <c r="D61" s="20">
        <v>341000</v>
      </c>
      <c r="E61" s="19">
        <v>0</v>
      </c>
      <c r="F61" s="19">
        <v>0</v>
      </c>
      <c r="G61" s="19">
        <v>0</v>
      </c>
      <c r="H61" s="20">
        <f t="shared" si="2"/>
        <v>341000</v>
      </c>
      <c r="I61" s="20">
        <f t="shared" si="3"/>
        <v>0</v>
      </c>
      <c r="J61" s="81"/>
      <c r="K61" s="28"/>
    </row>
    <row r="62" spans="1:11" ht="61.5" customHeight="1" x14ac:dyDescent="0.25">
      <c r="A62" s="26"/>
      <c r="B62" s="17" t="s">
        <v>57</v>
      </c>
      <c r="C62" s="27">
        <v>48208</v>
      </c>
      <c r="D62" s="20">
        <v>48208</v>
      </c>
      <c r="E62" s="19">
        <v>0</v>
      </c>
      <c r="F62" s="19">
        <v>0</v>
      </c>
      <c r="G62" s="19">
        <v>0</v>
      </c>
      <c r="H62" s="20">
        <f t="shared" si="2"/>
        <v>48208</v>
      </c>
      <c r="I62" s="20">
        <f t="shared" si="3"/>
        <v>0</v>
      </c>
      <c r="J62" s="81"/>
      <c r="K62" s="28"/>
    </row>
    <row r="63" spans="1:11" ht="66" customHeight="1" x14ac:dyDescent="0.25">
      <c r="A63" s="26"/>
      <c r="B63" s="17" t="s">
        <v>58</v>
      </c>
      <c r="C63" s="27">
        <v>159060</v>
      </c>
      <c r="D63" s="19">
        <v>159060</v>
      </c>
      <c r="E63" s="19">
        <v>0</v>
      </c>
      <c r="F63" s="19">
        <v>0</v>
      </c>
      <c r="G63" s="19">
        <v>0</v>
      </c>
      <c r="H63" s="20">
        <f t="shared" si="2"/>
        <v>159060</v>
      </c>
      <c r="I63" s="20">
        <f t="shared" si="3"/>
        <v>0</v>
      </c>
      <c r="J63" s="81"/>
      <c r="K63" s="28"/>
    </row>
    <row r="64" spans="1:11" ht="63" x14ac:dyDescent="0.25">
      <c r="A64" s="26"/>
      <c r="B64" s="17" t="s">
        <v>59</v>
      </c>
      <c r="C64" s="27">
        <v>372000</v>
      </c>
      <c r="D64" s="19">
        <v>372000</v>
      </c>
      <c r="E64" s="19">
        <v>0</v>
      </c>
      <c r="F64" s="19">
        <v>0</v>
      </c>
      <c r="G64" s="19">
        <v>0</v>
      </c>
      <c r="H64" s="20">
        <f t="shared" si="2"/>
        <v>372000</v>
      </c>
      <c r="I64" s="20">
        <f t="shared" si="3"/>
        <v>0</v>
      </c>
      <c r="J64" s="81"/>
      <c r="K64" s="29"/>
    </row>
    <row r="65" spans="1:11" ht="63.75" customHeight="1" x14ac:dyDescent="0.25">
      <c r="A65" s="26"/>
      <c r="B65" s="17" t="s">
        <v>60</v>
      </c>
      <c r="C65" s="19">
        <v>21804</v>
      </c>
      <c r="D65" s="19">
        <v>21804</v>
      </c>
      <c r="E65" s="19">
        <v>0</v>
      </c>
      <c r="F65" s="19">
        <v>0</v>
      </c>
      <c r="G65" s="19">
        <v>0</v>
      </c>
      <c r="H65" s="20">
        <f t="shared" si="2"/>
        <v>21804</v>
      </c>
      <c r="I65" s="20">
        <f t="shared" si="3"/>
        <v>0</v>
      </c>
      <c r="J65" s="81"/>
      <c r="K65" s="28"/>
    </row>
    <row r="66" spans="1:11" ht="50.25" customHeight="1" x14ac:dyDescent="0.25">
      <c r="A66" s="26"/>
      <c r="B66" s="17" t="s">
        <v>61</v>
      </c>
      <c r="C66" s="19">
        <v>159060</v>
      </c>
      <c r="D66" s="19">
        <v>159060</v>
      </c>
      <c r="E66" s="19">
        <v>0</v>
      </c>
      <c r="F66" s="19">
        <v>0</v>
      </c>
      <c r="G66" s="19">
        <v>0</v>
      </c>
      <c r="H66" s="20">
        <f t="shared" si="2"/>
        <v>159060</v>
      </c>
      <c r="I66" s="20">
        <f t="shared" si="3"/>
        <v>0</v>
      </c>
      <c r="J66" s="81"/>
      <c r="K66" s="28"/>
    </row>
    <row r="67" spans="1:11" ht="122.25" customHeight="1" x14ac:dyDescent="0.25">
      <c r="A67" s="26"/>
      <c r="B67" s="17" t="s">
        <v>62</v>
      </c>
      <c r="C67" s="27">
        <v>403000</v>
      </c>
      <c r="D67" s="19">
        <v>403000</v>
      </c>
      <c r="E67" s="19">
        <v>0</v>
      </c>
      <c r="F67" s="19">
        <v>0</v>
      </c>
      <c r="G67" s="19">
        <v>0</v>
      </c>
      <c r="H67" s="20">
        <f t="shared" si="2"/>
        <v>403000</v>
      </c>
      <c r="I67" s="20">
        <f t="shared" si="3"/>
        <v>0</v>
      </c>
      <c r="J67" s="81"/>
      <c r="K67" s="28"/>
    </row>
    <row r="68" spans="1:11" ht="47.25" x14ac:dyDescent="0.25">
      <c r="A68" s="26"/>
      <c r="B68" s="17" t="s">
        <v>63</v>
      </c>
      <c r="C68" s="19">
        <v>25460</v>
      </c>
      <c r="D68" s="19">
        <v>25460</v>
      </c>
      <c r="E68" s="19">
        <v>0</v>
      </c>
      <c r="F68" s="19">
        <v>0</v>
      </c>
      <c r="G68" s="19">
        <v>0</v>
      </c>
      <c r="H68" s="20">
        <f t="shared" si="2"/>
        <v>25460</v>
      </c>
      <c r="I68" s="20">
        <f t="shared" si="3"/>
        <v>0</v>
      </c>
      <c r="J68" s="81"/>
      <c r="K68" s="28"/>
    </row>
    <row r="69" spans="1:11" ht="43.5" customHeight="1" x14ac:dyDescent="0.25">
      <c r="A69" s="26"/>
      <c r="B69" s="30" t="s">
        <v>64</v>
      </c>
      <c r="C69" s="19">
        <v>166680</v>
      </c>
      <c r="D69" s="20">
        <v>0</v>
      </c>
      <c r="E69" s="19">
        <v>166680</v>
      </c>
      <c r="F69" s="19">
        <v>0</v>
      </c>
      <c r="G69" s="19">
        <v>0</v>
      </c>
      <c r="H69" s="20">
        <f t="shared" si="2"/>
        <v>166680</v>
      </c>
      <c r="I69" s="20">
        <f t="shared" si="3"/>
        <v>0</v>
      </c>
      <c r="J69" s="79"/>
      <c r="K69" s="28"/>
    </row>
    <row r="70" spans="1:11" ht="59.25" customHeight="1" x14ac:dyDescent="0.25">
      <c r="A70" s="26"/>
      <c r="B70" s="30" t="s">
        <v>65</v>
      </c>
      <c r="C70" s="27">
        <v>266688</v>
      </c>
      <c r="D70" s="20">
        <v>0</v>
      </c>
      <c r="E70" s="19">
        <v>264000</v>
      </c>
      <c r="F70" s="19">
        <v>0</v>
      </c>
      <c r="G70" s="19">
        <v>0</v>
      </c>
      <c r="H70" s="20">
        <f t="shared" si="2"/>
        <v>264000</v>
      </c>
      <c r="I70" s="20">
        <f t="shared" si="3"/>
        <v>2688</v>
      </c>
      <c r="J70" s="58" t="s">
        <v>95</v>
      </c>
      <c r="K70" s="28"/>
    </row>
    <row r="71" spans="1:11" ht="55.5" customHeight="1" x14ac:dyDescent="0.25">
      <c r="A71" s="26"/>
      <c r="B71" s="17" t="s">
        <v>66</v>
      </c>
      <c r="C71" s="19">
        <v>24000</v>
      </c>
      <c r="D71" s="20">
        <v>0</v>
      </c>
      <c r="E71" s="19">
        <v>25287</v>
      </c>
      <c r="F71" s="19">
        <v>0</v>
      </c>
      <c r="G71" s="19">
        <v>0</v>
      </c>
      <c r="H71" s="20">
        <f t="shared" si="2"/>
        <v>25287</v>
      </c>
      <c r="I71" s="20">
        <f t="shared" si="3"/>
        <v>-1287</v>
      </c>
      <c r="J71" s="58" t="s">
        <v>95</v>
      </c>
      <c r="K71" s="28"/>
    </row>
    <row r="72" spans="1:11" ht="47.25" x14ac:dyDescent="0.25">
      <c r="A72" s="26"/>
      <c r="B72" s="17" t="s">
        <v>83</v>
      </c>
      <c r="C72" s="19">
        <v>94452</v>
      </c>
      <c r="D72" s="20">
        <v>0</v>
      </c>
      <c r="E72" s="25">
        <v>0</v>
      </c>
      <c r="F72" s="19">
        <v>94452</v>
      </c>
      <c r="G72" s="19">
        <v>0</v>
      </c>
      <c r="H72" s="20">
        <f t="shared" si="2"/>
        <v>94452</v>
      </c>
      <c r="I72" s="20">
        <f t="shared" si="3"/>
        <v>0</v>
      </c>
      <c r="J72" s="58" t="s">
        <v>115</v>
      </c>
      <c r="K72" s="28"/>
    </row>
    <row r="73" spans="1:11" ht="47.25" x14ac:dyDescent="0.25">
      <c r="A73" s="26"/>
      <c r="B73" s="17" t="s">
        <v>84</v>
      </c>
      <c r="C73" s="27">
        <v>250020</v>
      </c>
      <c r="D73" s="20">
        <v>0</v>
      </c>
      <c r="E73" s="25">
        <v>0</v>
      </c>
      <c r="F73" s="19">
        <v>247500</v>
      </c>
      <c r="G73" s="19">
        <v>0</v>
      </c>
      <c r="H73" s="20">
        <f t="shared" si="2"/>
        <v>247500</v>
      </c>
      <c r="I73" s="20">
        <f t="shared" si="3"/>
        <v>2520</v>
      </c>
      <c r="J73" s="58" t="s">
        <v>95</v>
      </c>
      <c r="K73" s="28"/>
    </row>
    <row r="74" spans="1:11" ht="47.25" x14ac:dyDescent="0.25">
      <c r="A74" s="26"/>
      <c r="B74" s="17" t="s">
        <v>85</v>
      </c>
      <c r="C74" s="19">
        <v>12366</v>
      </c>
      <c r="D74" s="20">
        <v>0</v>
      </c>
      <c r="E74" s="19">
        <v>0</v>
      </c>
      <c r="F74" s="19">
        <v>10220</v>
      </c>
      <c r="G74" s="19">
        <v>0</v>
      </c>
      <c r="H74" s="20">
        <f t="shared" ref="H74:H95" si="11">D74+E74+F74+G74</f>
        <v>10220</v>
      </c>
      <c r="I74" s="20">
        <f t="shared" ref="I74:I95" si="12">C74-H74</f>
        <v>2146</v>
      </c>
      <c r="J74" s="58" t="s">
        <v>95</v>
      </c>
      <c r="K74" s="28"/>
    </row>
    <row r="75" spans="1:11" ht="211.5" customHeight="1" x14ac:dyDescent="0.25">
      <c r="A75" s="26"/>
      <c r="B75" s="13" t="s">
        <v>25</v>
      </c>
      <c r="C75" s="31">
        <f>C76+C80+C86+C90</f>
        <v>55139858</v>
      </c>
      <c r="D75" s="31">
        <f t="shared" ref="D75:G75" si="13">D76+D80+D86+D90</f>
        <v>22695255</v>
      </c>
      <c r="E75" s="31">
        <f t="shared" si="13"/>
        <v>19759883</v>
      </c>
      <c r="F75" s="31">
        <f t="shared" si="13"/>
        <v>10043688.1</v>
      </c>
      <c r="G75" s="31">
        <f t="shared" si="13"/>
        <v>0</v>
      </c>
      <c r="H75" s="14">
        <f t="shared" si="11"/>
        <v>52498826.100000001</v>
      </c>
      <c r="I75" s="14">
        <f t="shared" si="12"/>
        <v>2641031.8999999985</v>
      </c>
      <c r="J75" s="58"/>
      <c r="K75" s="28"/>
    </row>
    <row r="76" spans="1:11" ht="78.75" x14ac:dyDescent="0.25">
      <c r="A76" s="26"/>
      <c r="B76" s="13" t="s">
        <v>5</v>
      </c>
      <c r="C76" s="31">
        <f>C77+C78+C79</f>
        <v>8000000</v>
      </c>
      <c r="D76" s="31">
        <f t="shared" ref="D76:G76" si="14">D77+D78+D79</f>
        <v>4000000</v>
      </c>
      <c r="E76" s="31">
        <f t="shared" si="14"/>
        <v>0</v>
      </c>
      <c r="F76" s="31">
        <f t="shared" si="14"/>
        <v>2000000</v>
      </c>
      <c r="G76" s="31">
        <f t="shared" si="14"/>
        <v>0</v>
      </c>
      <c r="H76" s="14">
        <f t="shared" si="11"/>
        <v>6000000</v>
      </c>
      <c r="I76" s="14">
        <f t="shared" si="12"/>
        <v>2000000</v>
      </c>
      <c r="J76" s="59"/>
      <c r="K76" s="28"/>
    </row>
    <row r="77" spans="1:11" ht="45.75" customHeight="1" x14ac:dyDescent="0.25">
      <c r="A77" s="26"/>
      <c r="B77" s="17" t="s">
        <v>26</v>
      </c>
      <c r="C77" s="20">
        <v>6000000</v>
      </c>
      <c r="D77" s="20">
        <v>4000000</v>
      </c>
      <c r="E77" s="14">
        <v>0</v>
      </c>
      <c r="F77" s="20">
        <v>2000000</v>
      </c>
      <c r="G77" s="20">
        <v>0</v>
      </c>
      <c r="H77" s="20">
        <f t="shared" si="11"/>
        <v>6000000</v>
      </c>
      <c r="I77" s="20">
        <f t="shared" si="12"/>
        <v>0</v>
      </c>
      <c r="J77" s="60" t="s">
        <v>115</v>
      </c>
      <c r="K77" s="28"/>
    </row>
    <row r="78" spans="1:11" ht="24" customHeight="1" x14ac:dyDescent="0.25">
      <c r="A78" s="26"/>
      <c r="B78" s="17" t="s">
        <v>26</v>
      </c>
      <c r="C78" s="20">
        <v>1200000</v>
      </c>
      <c r="D78" s="20">
        <v>0</v>
      </c>
      <c r="E78" s="14">
        <v>0</v>
      </c>
      <c r="F78" s="14">
        <v>0</v>
      </c>
      <c r="G78" s="14">
        <v>0</v>
      </c>
      <c r="H78" s="20">
        <f t="shared" si="11"/>
        <v>0</v>
      </c>
      <c r="I78" s="20">
        <f t="shared" si="12"/>
        <v>1200000</v>
      </c>
      <c r="J78" s="60" t="s">
        <v>97</v>
      </c>
      <c r="K78" s="28"/>
    </row>
    <row r="79" spans="1:11" x14ac:dyDescent="0.25">
      <c r="A79" s="26"/>
      <c r="B79" s="17" t="s">
        <v>27</v>
      </c>
      <c r="C79" s="20">
        <v>800000</v>
      </c>
      <c r="D79" s="20">
        <v>0</v>
      </c>
      <c r="E79" s="20">
        <v>0</v>
      </c>
      <c r="F79" s="20">
        <v>0</v>
      </c>
      <c r="G79" s="20">
        <v>0</v>
      </c>
      <c r="H79" s="20">
        <f t="shared" si="11"/>
        <v>0</v>
      </c>
      <c r="I79" s="20">
        <f t="shared" si="12"/>
        <v>800000</v>
      </c>
      <c r="J79" s="60" t="s">
        <v>97</v>
      </c>
      <c r="K79" s="28"/>
    </row>
    <row r="80" spans="1:11" ht="47.25" x14ac:dyDescent="0.25">
      <c r="A80" s="26"/>
      <c r="B80" s="13" t="s">
        <v>23</v>
      </c>
      <c r="C80" s="25">
        <f>C81+C82+C83+C84+C85</f>
        <v>8373090</v>
      </c>
      <c r="D80" s="25">
        <f t="shared" ref="D80:G80" si="15">D81+D82+D83+D84+D85</f>
        <v>6105855</v>
      </c>
      <c r="E80" s="25">
        <f t="shared" si="15"/>
        <v>2267233</v>
      </c>
      <c r="F80" s="25">
        <f t="shared" si="15"/>
        <v>0</v>
      </c>
      <c r="G80" s="25">
        <f t="shared" si="15"/>
        <v>0</v>
      </c>
      <c r="H80" s="14">
        <f t="shared" si="11"/>
        <v>8373088</v>
      </c>
      <c r="I80" s="14">
        <f t="shared" si="12"/>
        <v>2</v>
      </c>
      <c r="K80" s="28"/>
    </row>
    <row r="81" spans="1:12" ht="32.25" customHeight="1" x14ac:dyDescent="0.25">
      <c r="A81" s="16"/>
      <c r="B81" s="17" t="s">
        <v>28</v>
      </c>
      <c r="C81" s="18">
        <v>2282420</v>
      </c>
      <c r="D81" s="20">
        <v>1727419</v>
      </c>
      <c r="E81" s="20">
        <v>555000</v>
      </c>
      <c r="F81" s="20">
        <v>0</v>
      </c>
      <c r="G81" s="20">
        <v>0</v>
      </c>
      <c r="H81" s="20">
        <f t="shared" si="11"/>
        <v>2282419</v>
      </c>
      <c r="I81" s="20">
        <f t="shared" si="12"/>
        <v>1</v>
      </c>
      <c r="J81" s="58" t="s">
        <v>95</v>
      </c>
      <c r="K81" s="28"/>
    </row>
    <row r="82" spans="1:12" ht="32.25" customHeight="1" x14ac:dyDescent="0.25">
      <c r="A82" s="12"/>
      <c r="B82" s="17" t="s">
        <v>29</v>
      </c>
      <c r="C82" s="18">
        <v>2028816</v>
      </c>
      <c r="D82" s="33">
        <v>1535483</v>
      </c>
      <c r="E82" s="20">
        <v>493333</v>
      </c>
      <c r="F82" s="20">
        <v>0</v>
      </c>
      <c r="G82" s="20">
        <v>0</v>
      </c>
      <c r="H82" s="20">
        <f t="shared" si="11"/>
        <v>2028816</v>
      </c>
      <c r="I82" s="20">
        <f t="shared" si="12"/>
        <v>0</v>
      </c>
      <c r="J82" s="57" t="s">
        <v>96</v>
      </c>
      <c r="K82" s="28"/>
    </row>
    <row r="83" spans="1:12" ht="40.5" customHeight="1" x14ac:dyDescent="0.25">
      <c r="A83" s="12"/>
      <c r="B83" s="17" t="s">
        <v>30</v>
      </c>
      <c r="C83" s="18">
        <v>1521600</v>
      </c>
      <c r="D83" s="32">
        <v>1151600</v>
      </c>
      <c r="E83" s="20">
        <v>370000</v>
      </c>
      <c r="F83" s="20">
        <v>0</v>
      </c>
      <c r="G83" s="20">
        <v>0</v>
      </c>
      <c r="H83" s="20">
        <f t="shared" si="11"/>
        <v>1521600</v>
      </c>
      <c r="I83" s="20">
        <f t="shared" si="12"/>
        <v>0</v>
      </c>
      <c r="J83" s="57" t="s">
        <v>96</v>
      </c>
      <c r="K83" s="28"/>
    </row>
    <row r="84" spans="1:12" ht="36.75" customHeight="1" x14ac:dyDescent="0.25">
      <c r="A84" s="16"/>
      <c r="B84" s="17" t="s">
        <v>31</v>
      </c>
      <c r="C84" s="18">
        <v>1369451</v>
      </c>
      <c r="D84" s="33">
        <v>1036450</v>
      </c>
      <c r="E84" s="20">
        <v>333000</v>
      </c>
      <c r="F84" s="20">
        <v>0</v>
      </c>
      <c r="G84" s="20">
        <v>0</v>
      </c>
      <c r="H84" s="20">
        <f t="shared" si="11"/>
        <v>1369450</v>
      </c>
      <c r="I84" s="20">
        <f t="shared" si="12"/>
        <v>1</v>
      </c>
      <c r="J84" s="60" t="s">
        <v>97</v>
      </c>
      <c r="K84" s="28"/>
    </row>
    <row r="85" spans="1:12" ht="66" customHeight="1" x14ac:dyDescent="0.25">
      <c r="A85" s="12"/>
      <c r="B85" s="17" t="s">
        <v>32</v>
      </c>
      <c r="C85" s="18">
        <v>1170803</v>
      </c>
      <c r="D85" s="20">
        <v>654903</v>
      </c>
      <c r="E85" s="20">
        <v>515900</v>
      </c>
      <c r="F85" s="20">
        <v>0</v>
      </c>
      <c r="G85" s="20">
        <v>0</v>
      </c>
      <c r="H85" s="20">
        <f t="shared" si="11"/>
        <v>1170803</v>
      </c>
      <c r="I85" s="20">
        <f t="shared" si="12"/>
        <v>0</v>
      </c>
      <c r="J85" s="57" t="s">
        <v>96</v>
      </c>
      <c r="K85" s="28"/>
    </row>
    <row r="86" spans="1:12" ht="75.75" customHeight="1" x14ac:dyDescent="0.25">
      <c r="A86" s="12"/>
      <c r="B86" s="13" t="s">
        <v>5</v>
      </c>
      <c r="C86" s="22">
        <f>C87+C88+C89</f>
        <v>38368100</v>
      </c>
      <c r="D86" s="22">
        <f t="shared" ref="D86:G86" si="16">D87+D88+D89</f>
        <v>12589400</v>
      </c>
      <c r="E86" s="22">
        <f t="shared" si="16"/>
        <v>17492650</v>
      </c>
      <c r="F86" s="22">
        <f t="shared" si="16"/>
        <v>7706666</v>
      </c>
      <c r="G86" s="22">
        <f t="shared" si="16"/>
        <v>0</v>
      </c>
      <c r="H86" s="14">
        <f t="shared" si="11"/>
        <v>37788716</v>
      </c>
      <c r="I86" s="14">
        <f t="shared" si="12"/>
        <v>579384</v>
      </c>
      <c r="J86" s="59"/>
      <c r="K86" s="28"/>
    </row>
    <row r="87" spans="1:12" ht="409.5" customHeight="1" x14ac:dyDescent="0.25">
      <c r="A87" s="12"/>
      <c r="B87" s="17" t="s">
        <v>26</v>
      </c>
      <c r="C87" s="18">
        <v>31200000</v>
      </c>
      <c r="D87" s="54">
        <v>10440600</v>
      </c>
      <c r="E87" s="20">
        <f>13765000+260000+506450</f>
        <v>14531450</v>
      </c>
      <c r="F87" s="20">
        <v>5676666</v>
      </c>
      <c r="G87" s="20">
        <v>0</v>
      </c>
      <c r="H87" s="20">
        <f t="shared" si="11"/>
        <v>30648716</v>
      </c>
      <c r="I87" s="20">
        <f t="shared" si="12"/>
        <v>551284</v>
      </c>
      <c r="J87" s="64" t="s">
        <v>118</v>
      </c>
      <c r="K87" s="28" t="s">
        <v>119</v>
      </c>
    </row>
    <row r="88" spans="1:12" ht="168" customHeight="1" x14ac:dyDescent="0.25">
      <c r="A88" s="12"/>
      <c r="B88" s="17" t="s">
        <v>27</v>
      </c>
      <c r="C88" s="18">
        <v>6668100</v>
      </c>
      <c r="D88" s="20">
        <v>2148800</v>
      </c>
      <c r="E88" s="20">
        <v>2961200</v>
      </c>
      <c r="F88" s="20">
        <v>1530000</v>
      </c>
      <c r="G88" s="20">
        <v>0</v>
      </c>
      <c r="H88" s="20">
        <f t="shared" si="11"/>
        <v>6640000</v>
      </c>
      <c r="I88" s="20">
        <f t="shared" si="12"/>
        <v>28100</v>
      </c>
      <c r="J88" s="57" t="s">
        <v>116</v>
      </c>
      <c r="K88" s="28" t="s">
        <v>122</v>
      </c>
    </row>
    <row r="89" spans="1:12" ht="78.75" x14ac:dyDescent="0.25">
      <c r="A89" s="12"/>
      <c r="B89" s="17" t="s">
        <v>33</v>
      </c>
      <c r="C89" s="18">
        <v>500000</v>
      </c>
      <c r="D89" s="20">
        <v>0</v>
      </c>
      <c r="E89" s="14">
        <v>0</v>
      </c>
      <c r="F89" s="20">
        <v>500000</v>
      </c>
      <c r="G89" s="20">
        <v>0</v>
      </c>
      <c r="H89" s="20">
        <f t="shared" si="11"/>
        <v>500000</v>
      </c>
      <c r="I89" s="20">
        <f t="shared" si="12"/>
        <v>0</v>
      </c>
      <c r="J89" s="58" t="s">
        <v>117</v>
      </c>
      <c r="K89" s="28" t="s">
        <v>121</v>
      </c>
    </row>
    <row r="90" spans="1:12" ht="31.5" x14ac:dyDescent="0.25">
      <c r="A90" s="12"/>
      <c r="B90" s="13" t="s">
        <v>34</v>
      </c>
      <c r="C90" s="22">
        <f>C91</f>
        <v>398668</v>
      </c>
      <c r="D90" s="22">
        <f t="shared" ref="D90:G90" si="17">D91</f>
        <v>0</v>
      </c>
      <c r="E90" s="22">
        <f t="shared" si="17"/>
        <v>0</v>
      </c>
      <c r="F90" s="22">
        <f t="shared" si="17"/>
        <v>337022.1</v>
      </c>
      <c r="G90" s="22">
        <f t="shared" si="17"/>
        <v>0</v>
      </c>
      <c r="H90" s="14">
        <f t="shared" si="11"/>
        <v>337022.1</v>
      </c>
      <c r="I90" s="14">
        <f t="shared" si="12"/>
        <v>61645.900000000023</v>
      </c>
      <c r="J90" s="59"/>
      <c r="K90" s="28"/>
    </row>
    <row r="91" spans="1:12" ht="78.75" x14ac:dyDescent="0.25">
      <c r="A91" s="12"/>
      <c r="B91" s="17" t="s">
        <v>35</v>
      </c>
      <c r="C91" s="18">
        <v>398668</v>
      </c>
      <c r="D91" s="20">
        <v>0</v>
      </c>
      <c r="E91" s="14">
        <v>0</v>
      </c>
      <c r="F91" s="20">
        <v>337022.1</v>
      </c>
      <c r="G91" s="20">
        <v>0</v>
      </c>
      <c r="H91" s="20">
        <f t="shared" si="11"/>
        <v>337022.1</v>
      </c>
      <c r="I91" s="20">
        <f>C91-H91</f>
        <v>61645.900000000023</v>
      </c>
      <c r="J91" s="58" t="s">
        <v>126</v>
      </c>
      <c r="K91" s="21" t="s">
        <v>130</v>
      </c>
    </row>
    <row r="92" spans="1:12" ht="63" x14ac:dyDescent="0.25">
      <c r="A92" s="12"/>
      <c r="B92" s="13" t="s">
        <v>36</v>
      </c>
      <c r="C92" s="22">
        <f t="shared" ref="C92:G93" si="18">C93</f>
        <v>1773625</v>
      </c>
      <c r="D92" s="22">
        <f t="shared" si="18"/>
        <v>1773625</v>
      </c>
      <c r="E92" s="22">
        <f t="shared" si="18"/>
        <v>0</v>
      </c>
      <c r="F92" s="22">
        <f t="shared" si="18"/>
        <v>0</v>
      </c>
      <c r="G92" s="22">
        <f t="shared" si="18"/>
        <v>0</v>
      </c>
      <c r="H92" s="14">
        <f t="shared" si="11"/>
        <v>1773625</v>
      </c>
      <c r="I92" s="14">
        <f t="shared" si="12"/>
        <v>0</v>
      </c>
      <c r="J92" s="61"/>
      <c r="K92" s="34"/>
    </row>
    <row r="93" spans="1:12" ht="78.75" x14ac:dyDescent="0.25">
      <c r="A93" s="12"/>
      <c r="B93" s="13" t="s">
        <v>5</v>
      </c>
      <c r="C93" s="22">
        <f t="shared" si="18"/>
        <v>1773625</v>
      </c>
      <c r="D93" s="22">
        <f t="shared" si="18"/>
        <v>1773625</v>
      </c>
      <c r="E93" s="22">
        <f t="shared" si="18"/>
        <v>0</v>
      </c>
      <c r="F93" s="22">
        <f t="shared" si="18"/>
        <v>0</v>
      </c>
      <c r="G93" s="22">
        <f t="shared" si="18"/>
        <v>0</v>
      </c>
      <c r="H93" s="14">
        <f t="shared" si="11"/>
        <v>1773625</v>
      </c>
      <c r="I93" s="14">
        <f t="shared" si="12"/>
        <v>0</v>
      </c>
      <c r="J93" s="59"/>
      <c r="K93" s="16"/>
    </row>
    <row r="94" spans="1:12" ht="63" x14ac:dyDescent="0.25">
      <c r="A94" s="16"/>
      <c r="B94" s="17" t="s">
        <v>37</v>
      </c>
      <c r="C94" s="18">
        <v>1773625</v>
      </c>
      <c r="D94" s="36">
        <v>1773625</v>
      </c>
      <c r="E94" s="20">
        <v>0</v>
      </c>
      <c r="F94" s="20">
        <v>0</v>
      </c>
      <c r="G94" s="69">
        <v>0</v>
      </c>
      <c r="H94" s="20">
        <f t="shared" si="11"/>
        <v>1773625</v>
      </c>
      <c r="I94" s="20">
        <f t="shared" si="12"/>
        <v>0</v>
      </c>
      <c r="J94" s="58"/>
      <c r="K94" s="16"/>
      <c r="L94" s="37"/>
    </row>
    <row r="95" spans="1:12" s="40" customFormat="1" x14ac:dyDescent="0.25">
      <c r="A95" s="12"/>
      <c r="B95" s="13" t="s">
        <v>1</v>
      </c>
      <c r="C95" s="25">
        <f>C9+C33+C42</f>
        <v>95690000</v>
      </c>
      <c r="D95" s="25">
        <f t="shared" ref="D95:G95" si="19">D9+D33+D42</f>
        <v>47110782.379999995</v>
      </c>
      <c r="E95" s="25">
        <f t="shared" si="19"/>
        <v>29994428.509999998</v>
      </c>
      <c r="F95" s="25">
        <f t="shared" si="19"/>
        <v>15704860.439999999</v>
      </c>
      <c r="G95" s="25">
        <f t="shared" si="19"/>
        <v>0</v>
      </c>
      <c r="H95" s="14">
        <f t="shared" si="11"/>
        <v>92810071.329999983</v>
      </c>
      <c r="I95" s="14">
        <f t="shared" si="12"/>
        <v>2879928.6700000167</v>
      </c>
      <c r="J95" s="62"/>
      <c r="K95" s="38"/>
      <c r="L95" s="39"/>
    </row>
    <row r="96" spans="1:12" x14ac:dyDescent="0.25">
      <c r="A96" s="68"/>
      <c r="B96" s="66"/>
      <c r="C96" s="41"/>
      <c r="D96" s="42"/>
      <c r="E96" s="42"/>
      <c r="F96" s="42"/>
      <c r="G96" s="42"/>
      <c r="H96" s="43"/>
      <c r="I96" s="43"/>
      <c r="J96" s="43"/>
      <c r="K96" s="44"/>
    </row>
    <row r="97" spans="1:11" ht="26.25" customHeight="1" x14ac:dyDescent="0.25">
      <c r="A97" s="68"/>
      <c r="B97" s="74" t="s">
        <v>90</v>
      </c>
      <c r="C97" s="74"/>
      <c r="D97" s="74"/>
      <c r="E97" s="74"/>
      <c r="F97" s="74"/>
      <c r="G97" s="74"/>
      <c r="H97" s="74"/>
      <c r="I97" s="43"/>
      <c r="J97" s="43"/>
      <c r="K97" s="44"/>
    </row>
    <row r="98" spans="1:11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1:11" x14ac:dyDescent="0.25">
      <c r="A99" s="91" t="s">
        <v>69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1:11" x14ac:dyDescent="0.25">
      <c r="A100" s="45"/>
      <c r="B100" s="46"/>
      <c r="C100" s="68"/>
      <c r="D100" s="68"/>
      <c r="E100" s="68"/>
      <c r="F100" s="68"/>
      <c r="G100" s="68"/>
      <c r="H100" s="92"/>
      <c r="I100" s="92"/>
      <c r="J100" s="92"/>
      <c r="K100" s="92"/>
    </row>
    <row r="101" spans="1:11" x14ac:dyDescent="0.25">
      <c r="A101" s="46"/>
      <c r="B101" s="91" t="s">
        <v>18</v>
      </c>
      <c r="C101" s="91"/>
      <c r="D101" s="91"/>
      <c r="E101" s="91"/>
      <c r="F101" s="91"/>
      <c r="G101" s="91"/>
      <c r="H101" s="91"/>
      <c r="I101" s="67"/>
      <c r="J101" s="67"/>
      <c r="K101" s="68"/>
    </row>
    <row r="102" spans="1:11" x14ac:dyDescent="0.25">
      <c r="A102" s="4"/>
      <c r="B102" s="86" t="s">
        <v>19</v>
      </c>
      <c r="C102" s="86"/>
      <c r="D102" s="86"/>
      <c r="E102" s="86"/>
      <c r="F102" s="86"/>
      <c r="G102" s="86"/>
      <c r="H102" s="86"/>
      <c r="I102" s="65"/>
      <c r="J102" s="65"/>
      <c r="K102" s="41"/>
    </row>
    <row r="103" spans="1:11" x14ac:dyDescent="0.25">
      <c r="K103" s="5"/>
    </row>
    <row r="104" spans="1:11" x14ac:dyDescent="0.25">
      <c r="K104" s="5"/>
    </row>
    <row r="105" spans="1:11" x14ac:dyDescent="0.25">
      <c r="K105" s="5"/>
    </row>
    <row r="106" spans="1:11" x14ac:dyDescent="0.25">
      <c r="K106" s="5"/>
    </row>
    <row r="107" spans="1:11" x14ac:dyDescent="0.25">
      <c r="K107" s="5"/>
    </row>
    <row r="108" spans="1:11" x14ac:dyDescent="0.25">
      <c r="K108" s="5"/>
    </row>
    <row r="109" spans="1:11" x14ac:dyDescent="0.25">
      <c r="K109" s="5"/>
    </row>
    <row r="110" spans="1:11" x14ac:dyDescent="0.25">
      <c r="K110" s="5"/>
    </row>
    <row r="111" spans="1:11" x14ac:dyDescent="0.25">
      <c r="K111" s="5"/>
    </row>
    <row r="112" spans="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49"/>
    </row>
  </sheetData>
  <mergeCells count="32">
    <mergeCell ref="B102:H102"/>
    <mergeCell ref="A1:K1"/>
    <mergeCell ref="A2:K2"/>
    <mergeCell ref="A3:K3"/>
    <mergeCell ref="A4:K4"/>
    <mergeCell ref="A6:A7"/>
    <mergeCell ref="B6:B7"/>
    <mergeCell ref="C6:C7"/>
    <mergeCell ref="K6:K7"/>
    <mergeCell ref="A99:K99"/>
    <mergeCell ref="H100:K100"/>
    <mergeCell ref="B101:H101"/>
    <mergeCell ref="J6:J7"/>
    <mergeCell ref="J34:J41"/>
    <mergeCell ref="J31:J32"/>
    <mergeCell ref="J45:J47"/>
    <mergeCell ref="L17:S20"/>
    <mergeCell ref="D6:D7"/>
    <mergeCell ref="H6:H7"/>
    <mergeCell ref="I6:I7"/>
    <mergeCell ref="A98:K98"/>
    <mergeCell ref="E6:E7"/>
    <mergeCell ref="B97:H97"/>
    <mergeCell ref="J16:J17"/>
    <mergeCell ref="J18:J19"/>
    <mergeCell ref="K18:K19"/>
    <mergeCell ref="K16:K17"/>
    <mergeCell ref="F6:F7"/>
    <mergeCell ref="J54:J58"/>
    <mergeCell ref="J52:J53"/>
    <mergeCell ref="J60:J69"/>
    <mergeCell ref="G6:G7"/>
  </mergeCells>
  <pageMargins left="7.3046874999999997E-2" right="0.70866141732283472" top="0.74803149606299213" bottom="0.74803149606299213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заключительного отчета</vt:lpstr>
      <vt:lpstr>'Форма заключительного отчета'!Заголовки_для_печати</vt:lpstr>
      <vt:lpstr>'Форма заключительного отчета'!Область_печати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2021-01-08T10:54:49Z</dcterms:modified>
</cp:coreProperties>
</file>