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filterPrivacy="1" showInkAnnotation="0" defaultThemeVersion="124226"/>
  <xr:revisionPtr revIDLastSave="0" documentId="8_{F508B282-DA9A-4FE2-92BA-F3CA6F73F026}" xr6:coauthVersionLast="45" xr6:coauthVersionMax="45" xr10:uidLastSave="{00000000-0000-0000-0000-000000000000}"/>
  <bookViews>
    <workbookView xWindow="-110" yWindow="-110" windowWidth="19420" windowHeight="10420"/>
  </bookViews>
  <sheets>
    <sheet name="2019" sheetId="2" r:id="rId1"/>
    <sheet name="Лист1" sheetId="3" r:id="rId2"/>
  </sheets>
  <calcPr calcId="191029"/>
</workbook>
</file>

<file path=xl/calcChain.xml><?xml version="1.0" encoding="utf-8"?>
<calcChain xmlns="http://schemas.openxmlformats.org/spreadsheetml/2006/main">
  <c r="H23" i="2" l="1"/>
  <c r="H22" i="2"/>
  <c r="G22" i="2"/>
  <c r="G21" i="2" s="1"/>
  <c r="H20" i="2"/>
  <c r="H19" i="2"/>
  <c r="G19" i="2"/>
  <c r="H18" i="2"/>
  <c r="G18" i="2"/>
  <c r="G17" i="2"/>
  <c r="H17" i="2" s="1"/>
  <c r="G16" i="2"/>
  <c r="H16" i="2" s="1"/>
  <c r="G15" i="2"/>
  <c r="H15" i="2" s="1"/>
  <c r="H14" i="2"/>
  <c r="D10" i="2"/>
  <c r="E10" i="2"/>
  <c r="F10" i="2"/>
  <c r="G10" i="2"/>
  <c r="G23" i="2"/>
  <c r="D21" i="2"/>
  <c r="E21" i="2"/>
  <c r="F21" i="2"/>
  <c r="C21" i="2"/>
  <c r="H21" i="2" s="1"/>
  <c r="G32" i="2"/>
  <c r="G31" i="2"/>
  <c r="G30" i="2"/>
  <c r="G25" i="2" s="1"/>
  <c r="D30" i="2"/>
  <c r="H30" i="2" s="1"/>
  <c r="E30" i="2"/>
  <c r="F30" i="2"/>
  <c r="G28" i="2"/>
  <c r="G29" i="2"/>
  <c r="G27" i="2"/>
  <c r="G26" i="2"/>
  <c r="D26" i="2"/>
  <c r="E26" i="2"/>
  <c r="F26" i="2"/>
  <c r="F25" i="2" s="1"/>
  <c r="C26" i="2"/>
  <c r="H26" i="2" s="1"/>
  <c r="E25" i="2"/>
  <c r="G40" i="2"/>
  <c r="G39" i="2" s="1"/>
  <c r="F39" i="2"/>
  <c r="E39" i="2"/>
  <c r="D39" i="2"/>
  <c r="D36" i="2" s="1"/>
  <c r="C39" i="2"/>
  <c r="H39" i="2" s="1"/>
  <c r="G37" i="2"/>
  <c r="G38" i="2"/>
  <c r="G43" i="2"/>
  <c r="G42" i="2"/>
  <c r="G41" i="2" s="1"/>
  <c r="G46" i="2"/>
  <c r="G45" i="2"/>
  <c r="G44" i="2" s="1"/>
  <c r="F44" i="2"/>
  <c r="D44" i="2"/>
  <c r="E44" i="2"/>
  <c r="D42" i="2"/>
  <c r="D41" i="2" s="1"/>
  <c r="E42" i="2"/>
  <c r="E41" i="2" s="1"/>
  <c r="F42" i="2"/>
  <c r="F41" i="2" s="1"/>
  <c r="H38" i="2"/>
  <c r="H37" i="2" s="1"/>
  <c r="H36" i="2" s="1"/>
  <c r="D37" i="2"/>
  <c r="E37" i="2"/>
  <c r="E36" i="2" s="1"/>
  <c r="F37" i="2"/>
  <c r="F36" i="2" s="1"/>
  <c r="C37" i="2"/>
  <c r="C36" i="2" s="1"/>
  <c r="G34" i="2"/>
  <c r="G35" i="2"/>
  <c r="G20" i="2"/>
  <c r="G14" i="2"/>
  <c r="G13" i="2"/>
  <c r="H13" i="2" s="1"/>
  <c r="G12" i="2"/>
  <c r="H12" i="2" s="1"/>
  <c r="G11" i="2"/>
  <c r="H11" i="2" s="1"/>
  <c r="H46" i="2"/>
  <c r="H45" i="2"/>
  <c r="H43" i="2"/>
  <c r="H32" i="2"/>
  <c r="H31" i="2"/>
  <c r="C30" i="2"/>
  <c r="C19" i="2"/>
  <c r="C10" i="2"/>
  <c r="C42" i="2"/>
  <c r="C41" i="2" s="1"/>
  <c r="H41" i="2" s="1"/>
  <c r="H42" i="2"/>
  <c r="C44" i="2"/>
  <c r="H44" i="2" s="1"/>
  <c r="H35" i="2"/>
  <c r="H34" i="2"/>
  <c r="D33" i="2"/>
  <c r="G33" i="2" s="1"/>
  <c r="C33" i="2"/>
  <c r="H33" i="2" s="1"/>
  <c r="H40" i="2"/>
  <c r="E24" i="2" l="1"/>
  <c r="E47" i="2" s="1"/>
  <c r="G36" i="2"/>
  <c r="G24" i="2" s="1"/>
  <c r="G47" i="2" s="1"/>
  <c r="F24" i="2"/>
  <c r="F47" i="2" s="1"/>
  <c r="H10" i="2"/>
  <c r="C25" i="2"/>
  <c r="D25" i="2"/>
  <c r="D24" i="2" s="1"/>
  <c r="D47" i="2" s="1"/>
  <c r="C24" i="2" l="1"/>
  <c r="H25" i="2"/>
  <c r="C47" i="2" l="1"/>
  <c r="H24" i="2"/>
  <c r="H47" i="2" s="1"/>
</calcChain>
</file>

<file path=xl/sharedStrings.xml><?xml version="1.0" encoding="utf-8"?>
<sst xmlns="http://schemas.openxmlformats.org/spreadsheetml/2006/main" count="69" uniqueCount="63">
  <si>
    <t>№</t>
  </si>
  <si>
    <t xml:space="preserve">Статьи расходов </t>
  </si>
  <si>
    <t>ИТОГО</t>
  </si>
  <si>
    <t>Административные затраты:</t>
  </si>
  <si>
    <t>Прямые расходы:</t>
  </si>
  <si>
    <t>Расходы по оплате работ и услуг  оказываемых юридическими и физическими лицами, в том числе:</t>
  </si>
  <si>
    <t>Социальный налог и социальные отчисления</t>
  </si>
  <si>
    <t>Расходы на оплату услуг связи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</si>
  <si>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</si>
  <si>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Приобретение раздаточных материалов, в том числе:</t>
  </si>
  <si>
    <t>Банковские услуги</t>
  </si>
  <si>
    <t xml:space="preserve">Обязательное социальное медицинское страхование </t>
  </si>
  <si>
    <t>Бухгалтер</t>
  </si>
  <si>
    <t>Специалист по связям с общественностью</t>
  </si>
  <si>
    <t>Канцелярские товары</t>
  </si>
  <si>
    <t>Папка</t>
  </si>
  <si>
    <t>Ручка</t>
  </si>
  <si>
    <t>Блокнот</t>
  </si>
  <si>
    <t>Кофе-брейк</t>
  </si>
  <si>
    <t xml:space="preserve">Обед </t>
  </si>
  <si>
    <t>Смета расходов</t>
  </si>
  <si>
    <t>Отчет №1</t>
  </si>
  <si>
    <t>Отчет №2</t>
  </si>
  <si>
    <t>Контрагент, дата и номер документа</t>
  </si>
  <si>
    <t>Причина неосвоения средств гранта</t>
  </si>
  <si>
    <r>
      <t xml:space="preserve">Грантополучатель:  </t>
    </r>
    <r>
      <rPr>
        <sz val="14"/>
        <rFont val="Times New Roman"/>
        <family val="1"/>
        <charset val="204"/>
      </rPr>
      <t>Объединение юридических лиц "Ассоциация Гражданский альянс Жамбылской области"</t>
    </r>
  </si>
  <si>
    <r>
      <t>Тема гранта:</t>
    </r>
    <r>
      <rPr>
        <sz val="14"/>
        <rFont val="Times New Roman"/>
        <family val="1"/>
        <charset val="204"/>
      </rPr>
      <t xml:space="preserve"> «Организация и развитие гражданского центра для поддержки неправительственных организаций по принципу «одного окна» в Жамбылской области»</t>
    </r>
  </si>
  <si>
    <t>Общее количество страниц отчета: _________________________</t>
  </si>
  <si>
    <t>Руководитель организации _______________________</t>
  </si>
  <si>
    <t>ФИО (при его наличии)</t>
  </si>
  <si>
    <t xml:space="preserve">                                           ФИО (при его наличии)</t>
  </si>
  <si>
    <t>Бухгалтер организации ____________________________</t>
  </si>
  <si>
    <t>Дата:</t>
  </si>
  <si>
    <t>М.п.</t>
  </si>
  <si>
    <t>Руководитель (пенсионер, инв 1 гр.)</t>
  </si>
  <si>
    <t>Координатор (1/2) (пенсионер)</t>
  </si>
  <si>
    <t>Материально-техническое обеспечение:</t>
  </si>
  <si>
    <t>Ноутбук</t>
  </si>
  <si>
    <t>Проектор</t>
  </si>
  <si>
    <t>Услуга тренеров</t>
  </si>
  <si>
    <t>Услуги менеджера</t>
  </si>
  <si>
    <t>Представительские расходы, в том числе:</t>
  </si>
  <si>
    <t>Мероприятие 2. "Освещение деятельности 10 "НПО"</t>
  </si>
  <si>
    <t>Полиграфические услуги, в том числе:</t>
  </si>
  <si>
    <t>Выпуск журнала</t>
  </si>
  <si>
    <t>Мероприятие 3. "Галерея достижений НПО"</t>
  </si>
  <si>
    <t>Изготовление баннеров (30 м2 * 700 тенге)</t>
  </si>
  <si>
    <t>Изготовление стендов (8 штук * 40 000 тенге)</t>
  </si>
  <si>
    <t>Мероприятие 1. "Школа НПО в режиме одного дня"</t>
  </si>
  <si>
    <r>
      <t xml:space="preserve">Сумма гранта: </t>
    </r>
    <r>
      <rPr>
        <sz val="14"/>
        <rFont val="Times New Roman"/>
        <family val="1"/>
        <charset val="204"/>
      </rPr>
      <t xml:space="preserve">3 757 200 (Три миллиона семьсот пятьдесят семь тысяч двести) тенге </t>
    </r>
  </si>
  <si>
    <t>Отчет №3</t>
  </si>
  <si>
    <t>Сумма                  (3+5)</t>
  </si>
  <si>
    <t>Остаток                (2-7)</t>
  </si>
  <si>
    <r>
      <rPr>
        <sz val="12"/>
        <rFont val="Times New Roman"/>
        <family val="1"/>
        <charset val="204"/>
      </rPr>
      <t>Расчетно-платежная ведомость за декабрь месяц,  табель за декабрь месяц.</t>
    </r>
    <r>
      <rPr>
        <b/>
        <sz val="12"/>
        <rFont val="Times New Roman"/>
        <family val="1"/>
        <charset val="204"/>
      </rPr>
      <t xml:space="preserve"> Платежное поручение №99 от 07.12.2020 г.</t>
    </r>
  </si>
  <si>
    <r>
      <rPr>
        <sz val="12"/>
        <rFont val="Times New Roman"/>
        <family val="1"/>
        <charset val="204"/>
      </rPr>
      <t xml:space="preserve">Расчетно-платежная ведомость за декабрь месяц,  табель за декабрь месяц. </t>
    </r>
    <r>
      <rPr>
        <b/>
        <sz val="12"/>
        <rFont val="Times New Roman"/>
        <family val="1"/>
        <charset val="204"/>
      </rPr>
      <t>Платежное поручение №99 от 07.12.2020 г.</t>
    </r>
  </si>
  <si>
    <r>
      <rPr>
        <b/>
        <sz val="12"/>
        <rFont val="Times New Roman"/>
        <family val="1"/>
        <charset val="204"/>
      </rPr>
      <t>Платежное поручение №89 от 01.12.2020 г.(за октябрь месяц).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Платежное поручение №90 от 01.12.2020 г, (за ноябрь месяц)</t>
    </r>
    <r>
      <rPr>
        <sz val="12"/>
        <rFont val="Times New Roman"/>
        <family val="1"/>
        <charset val="204"/>
      </rPr>
      <t xml:space="preserve">. Расчетно-платежная ведомость за декабрь месяц,  табель за декабрь месяц. </t>
    </r>
    <r>
      <rPr>
        <b/>
        <sz val="12"/>
        <rFont val="Times New Roman"/>
        <family val="1"/>
        <charset val="204"/>
      </rPr>
      <t>Платежное поручение №99 от 07.12.2020 г</t>
    </r>
    <r>
      <rPr>
        <sz val="12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>(за декабрь месяц)</t>
    </r>
  </si>
  <si>
    <r>
      <t xml:space="preserve">Платежное поручение №89 от 01.12.2020 г.(за октябрь месяц). Платежное поручение №90 от 01.12.2020 г, (за ноябрь месяц). </t>
    </r>
    <r>
      <rPr>
        <sz val="12"/>
        <rFont val="Times New Roman"/>
        <family val="1"/>
        <charset val="204"/>
      </rPr>
      <t>Расчетно-платежная ведомость за декабрь месяц,  табель за декабрь месяц.</t>
    </r>
    <r>
      <rPr>
        <b/>
        <sz val="12"/>
        <rFont val="Times New Roman"/>
        <family val="1"/>
        <charset val="204"/>
      </rPr>
      <t xml:space="preserve"> Платежное поручение №99 от 07.12.2020 г.(за декабрь месяц)</t>
    </r>
  </si>
  <si>
    <r>
      <rPr>
        <b/>
        <sz val="12"/>
        <rFont val="Times New Roman"/>
        <family val="1"/>
        <charset val="204"/>
      </rPr>
      <t>Платежное поручение соц.налог (ноябрь) №84 от 29.11.2020 г</t>
    </r>
    <r>
      <rPr>
        <sz val="12"/>
        <rFont val="Times New Roman"/>
        <family val="1"/>
        <charset val="204"/>
      </rPr>
      <t xml:space="preserve">., платежное поручение соц.отч (ноябрь) №86 от 29.11.2020 г. Платежное поручение соц.налог (декабрь) №94 от 07.12.2020 г., платежное поручение соц.отч (декабрь) №96 от 07.12.2020 г. </t>
    </r>
  </si>
  <si>
    <r>
      <rPr>
        <sz val="12"/>
        <rFont val="Times New Roman"/>
        <family val="1"/>
        <charset val="204"/>
      </rPr>
      <t>Платежное поручение (ноябрь) №85 от 29.11.2020 г.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Платежное поручение (декабрь) №95 от 07.12.2020 г.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</si>
  <si>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Пп №91 от 01.12.2020 г (За ноябрь месяц).</t>
    </r>
    <r>
      <rPr>
        <sz val="12"/>
        <rFont val="Times New Roman"/>
        <family val="1"/>
        <charset val="204"/>
      </rPr>
      <t xml:space="preserve">  Счет на оплату за ноябрь месяц №20201113_034852252Е/7010842668, 20201113_034623672/7018025788 от 13.11.2020 года. ,  акт выполненных работ №02204473 от 30.11.2020 г., счет фактура №02204473 от  30.11.2020 гг., акт выполненных работ №02210432 от 30.11.2020 г., счет фактура №02210432 от 30.11.2020 г.   </t>
    </r>
    <r>
      <rPr>
        <b/>
        <sz val="12"/>
        <rFont val="Times New Roman"/>
        <family val="1"/>
        <charset val="204"/>
      </rPr>
      <t xml:space="preserve">Пп №92 от 06.12.2020 г (За декабрь месяц). </t>
    </r>
    <r>
      <rPr>
        <sz val="12"/>
        <rFont val="Times New Roman"/>
        <family val="1"/>
        <charset val="204"/>
      </rPr>
      <t>Счет на оплату за декабрь месяц №2020120_102615901/7018025788, №20201206_102406796/7010842668 от 06.12.2020 года</t>
    </r>
  </si>
  <si>
    <r>
      <t xml:space="preserve">Платежное поручение №93 от 07.12.2020 г., </t>
    </r>
    <r>
      <rPr>
        <sz val="12"/>
        <rFont val="Times New Roman"/>
        <family val="1"/>
        <charset val="204"/>
      </rPr>
      <t>счет фактура №17 от 07.12.2020 г., накладная на отпуск запасов №17 от 07.12.2020 г.</t>
    </r>
  </si>
  <si>
    <t>Выписка с банка с 30.11.2020 по 07.12.2020 г.</t>
  </si>
  <si>
    <t>Заключительный отчет о расходовании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</si>
</sst>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6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" fillId="0" borderId="0" xfId="0" applyNumberFormat="1" applyFont="1" applyFill="1" applyAlignment="1">
      <alignment horizontal="right" vertical="center" wrapText="1"/>
    </xf>
    <xf numFmtId="175" fontId="2" fillId="0" borderId="1" xfId="1" applyNumberFormat="1" applyFont="1" applyFill="1" applyBorder="1" applyAlignment="1">
      <alignment horizontal="center" vertical="center"/>
    </xf>
    <xf numFmtId="175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175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75" fontId="2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175" fontId="1" fillId="2" borderId="1" xfId="1" applyNumberFormat="1" applyFont="1" applyFill="1" applyBorder="1" applyAlignment="1">
      <alignment horizontal="center" vertical="center"/>
    </xf>
    <xf numFmtId="175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/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1" applyNumberFormat="1" applyFont="1" applyFill="1" applyBorder="1" applyAlignment="1">
      <alignment horizontal="center" vertical="top" wrapText="1"/>
    </xf>
    <xf numFmtId="3" fontId="1" fillId="2" borderId="1" xfId="1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3" fontId="2" fillId="0" borderId="1" xfId="1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75" fontId="1" fillId="0" borderId="1" xfId="1" applyNumberFormat="1" applyFont="1" applyFill="1" applyBorder="1" applyAlignment="1">
      <alignment horizontal="center" vertical="center" wrapText="1"/>
    </xf>
    <xf numFmtId="175" fontId="2" fillId="0" borderId="1" xfId="1" applyNumberFormat="1" applyFont="1" applyFill="1" applyBorder="1" applyAlignment="1">
      <alignment horizontal="center" vertical="center" wrapText="1"/>
    </xf>
    <xf numFmtId="175" fontId="2" fillId="2" borderId="1" xfId="1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46" zoomScale="70" zoomScaleNormal="70" zoomScalePageLayoutView="85" workbookViewId="0">
      <selection activeCell="G9" sqref="G9"/>
    </sheetView>
  </sheetViews>
  <sheetFormatPr defaultColWidth="9.1796875" defaultRowHeight="15.5" x14ac:dyDescent="0.35"/>
  <cols>
    <col min="1" max="1" width="6.26953125" style="23" customWidth="1"/>
    <col min="2" max="2" width="38.81640625" style="19" customWidth="1"/>
    <col min="3" max="3" width="12.453125" style="19" customWidth="1"/>
    <col min="4" max="4" width="13.54296875" style="2" customWidth="1"/>
    <col min="5" max="6" width="12.7265625" style="4" customWidth="1"/>
    <col min="7" max="7" width="13.54296875" style="5" customWidth="1"/>
    <col min="8" max="8" width="14.26953125" style="14" customWidth="1"/>
    <col min="9" max="9" width="83.1796875" style="13" customWidth="1"/>
    <col min="10" max="10" width="17.26953125" style="13" customWidth="1"/>
    <col min="11" max="11" width="18.54296875" style="1" customWidth="1"/>
    <col min="12" max="12" width="13.453125" style="6" bestFit="1" customWidth="1"/>
    <col min="13" max="14" width="9.1796875" style="6"/>
    <col min="15" max="15" width="10.81640625" style="6" bestFit="1" customWidth="1"/>
    <col min="16" max="16384" width="9.1796875" style="6"/>
  </cols>
  <sheetData>
    <row r="1" spans="1:11" ht="64.5" customHeight="1" x14ac:dyDescent="0.35">
      <c r="I1" s="95"/>
      <c r="J1" s="95"/>
    </row>
    <row r="2" spans="1:11" ht="20.25" customHeight="1" x14ac:dyDescent="0.35">
      <c r="A2" s="93" t="s">
        <v>62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7.5" x14ac:dyDescent="0.3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1.75" customHeight="1" x14ac:dyDescent="0.35">
      <c r="A4" s="94" t="s">
        <v>26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s="8" customFormat="1" ht="17.5" x14ac:dyDescent="0.3">
      <c r="A5" s="94" t="s">
        <v>49</v>
      </c>
      <c r="B5" s="94"/>
      <c r="C5" s="94"/>
      <c r="D5" s="94"/>
      <c r="E5" s="94"/>
      <c r="F5" s="94"/>
      <c r="G5" s="94"/>
      <c r="H5" s="94"/>
      <c r="I5" s="94"/>
      <c r="J5" s="94"/>
      <c r="K5" s="28"/>
    </row>
    <row r="6" spans="1:11" x14ac:dyDescent="0.35">
      <c r="B6" s="20"/>
      <c r="C6" s="20"/>
    </row>
    <row r="7" spans="1:11" ht="19.5" customHeight="1" x14ac:dyDescent="0.35">
      <c r="A7" s="91" t="s">
        <v>0</v>
      </c>
      <c r="B7" s="91" t="s">
        <v>1</v>
      </c>
      <c r="C7" s="98" t="s">
        <v>20</v>
      </c>
      <c r="D7" s="91" t="s">
        <v>21</v>
      </c>
      <c r="E7" s="91" t="s">
        <v>22</v>
      </c>
      <c r="F7" s="98" t="s">
        <v>50</v>
      </c>
      <c r="G7" s="92" t="s">
        <v>51</v>
      </c>
      <c r="H7" s="92" t="s">
        <v>52</v>
      </c>
      <c r="I7" s="98" t="s">
        <v>23</v>
      </c>
      <c r="J7" s="98" t="s">
        <v>24</v>
      </c>
    </row>
    <row r="8" spans="1:11" ht="52.5" customHeight="1" x14ac:dyDescent="0.35">
      <c r="A8" s="91"/>
      <c r="B8" s="91"/>
      <c r="C8" s="99"/>
      <c r="D8" s="91"/>
      <c r="E8" s="91"/>
      <c r="F8" s="99"/>
      <c r="G8" s="92"/>
      <c r="H8" s="92"/>
      <c r="I8" s="99"/>
      <c r="J8" s="99"/>
    </row>
    <row r="9" spans="1:11" x14ac:dyDescent="0.35">
      <c r="A9" s="31" t="s">
        <v>0</v>
      </c>
      <c r="B9" s="31">
        <v>1</v>
      </c>
      <c r="C9" s="34">
        <v>2</v>
      </c>
      <c r="D9" s="31">
        <v>3</v>
      </c>
      <c r="E9" s="31">
        <v>4</v>
      </c>
      <c r="F9" s="31">
        <v>5</v>
      </c>
      <c r="G9" s="35">
        <v>6</v>
      </c>
      <c r="H9" s="87">
        <v>7</v>
      </c>
      <c r="I9" s="31">
        <v>7</v>
      </c>
      <c r="J9" s="31">
        <v>8</v>
      </c>
    </row>
    <row r="10" spans="1:11" ht="16.5" customHeight="1" x14ac:dyDescent="0.35">
      <c r="A10" s="24">
        <v>1</v>
      </c>
      <c r="B10" s="29" t="s">
        <v>3</v>
      </c>
      <c r="C10" s="38">
        <f t="shared" ref="C10:H10" si="0">C11+C12+C13+C14</f>
        <v>1925000</v>
      </c>
      <c r="D10" s="38">
        <f t="shared" si="0"/>
        <v>1400000</v>
      </c>
      <c r="E10" s="38">
        <f t="shared" si="0"/>
        <v>350000</v>
      </c>
      <c r="F10" s="38">
        <f t="shared" si="0"/>
        <v>35000</v>
      </c>
      <c r="G10" s="38">
        <f t="shared" si="0"/>
        <v>1785000</v>
      </c>
      <c r="H10" s="38">
        <f t="shared" si="0"/>
        <v>140000</v>
      </c>
      <c r="I10" s="15"/>
      <c r="J10" s="15"/>
    </row>
    <row r="11" spans="1:11" s="60" customFormat="1" ht="75" customHeight="1" x14ac:dyDescent="0.35">
      <c r="A11" s="58"/>
      <c r="B11" s="81" t="s">
        <v>34</v>
      </c>
      <c r="C11" s="68">
        <v>660000</v>
      </c>
      <c r="D11" s="68">
        <v>480000</v>
      </c>
      <c r="E11" s="69">
        <v>120000</v>
      </c>
      <c r="F11" s="69">
        <v>12000</v>
      </c>
      <c r="G11" s="70">
        <f>D11+E11+F11</f>
        <v>612000</v>
      </c>
      <c r="H11" s="70">
        <f t="shared" ref="H11:H18" si="1">C11-G11</f>
        <v>48000</v>
      </c>
      <c r="I11" s="88" t="s">
        <v>56</v>
      </c>
      <c r="J11" s="53"/>
      <c r="K11" s="59"/>
    </row>
    <row r="12" spans="1:11" s="11" customFormat="1" ht="38.25" customHeight="1" x14ac:dyDescent="0.35">
      <c r="A12" s="57"/>
      <c r="B12" s="81" t="s">
        <v>12</v>
      </c>
      <c r="C12" s="68">
        <v>495000</v>
      </c>
      <c r="D12" s="68">
        <v>360000</v>
      </c>
      <c r="E12" s="71">
        <v>90000</v>
      </c>
      <c r="F12" s="71">
        <v>9000</v>
      </c>
      <c r="G12" s="71">
        <f>D12+E12+F12</f>
        <v>459000</v>
      </c>
      <c r="H12" s="70">
        <f t="shared" si="1"/>
        <v>36000</v>
      </c>
      <c r="I12" s="88" t="s">
        <v>53</v>
      </c>
      <c r="J12" s="53"/>
      <c r="K12" s="10"/>
    </row>
    <row r="13" spans="1:11" ht="39.75" customHeight="1" x14ac:dyDescent="0.35">
      <c r="A13" s="62"/>
      <c r="B13" s="82" t="s">
        <v>13</v>
      </c>
      <c r="C13" s="68">
        <v>385000</v>
      </c>
      <c r="D13" s="68">
        <v>280000</v>
      </c>
      <c r="E13" s="71">
        <v>70000</v>
      </c>
      <c r="F13" s="71">
        <v>7000</v>
      </c>
      <c r="G13" s="71">
        <f>D13+E13+F13</f>
        <v>357000</v>
      </c>
      <c r="H13" s="70">
        <f t="shared" si="1"/>
        <v>28000</v>
      </c>
      <c r="I13" s="88" t="s">
        <v>54</v>
      </c>
      <c r="J13" s="53"/>
    </row>
    <row r="14" spans="1:11" ht="63" customHeight="1" x14ac:dyDescent="0.35">
      <c r="A14" s="61"/>
      <c r="B14" s="82" t="s">
        <v>35</v>
      </c>
      <c r="C14" s="68">
        <v>385000</v>
      </c>
      <c r="D14" s="68">
        <v>280000</v>
      </c>
      <c r="E14" s="71">
        <v>70000</v>
      </c>
      <c r="F14" s="71">
        <v>7000</v>
      </c>
      <c r="G14" s="71">
        <f>D14+E14+F14</f>
        <v>357000</v>
      </c>
      <c r="H14" s="70">
        <f t="shared" si="1"/>
        <v>28000</v>
      </c>
      <c r="I14" s="55" t="s">
        <v>55</v>
      </c>
      <c r="J14" s="53"/>
    </row>
    <row r="15" spans="1:11" ht="65.25" customHeight="1" x14ac:dyDescent="0.35">
      <c r="A15" s="26"/>
      <c r="B15" s="83" t="s">
        <v>6</v>
      </c>
      <c r="C15" s="73">
        <v>189354</v>
      </c>
      <c r="D15" s="38">
        <v>137712</v>
      </c>
      <c r="E15" s="74">
        <v>40424</v>
      </c>
      <c r="F15" s="74">
        <v>16152</v>
      </c>
      <c r="G15" s="74">
        <f>F15+E15+D15</f>
        <v>194288</v>
      </c>
      <c r="H15" s="75">
        <f t="shared" si="1"/>
        <v>-4934</v>
      </c>
      <c r="I15" s="43" t="s">
        <v>57</v>
      </c>
      <c r="J15" s="84"/>
    </row>
    <row r="16" spans="1:11" ht="44.25" customHeight="1" x14ac:dyDescent="0.35">
      <c r="A16" s="26"/>
      <c r="B16" s="83" t="s">
        <v>11</v>
      </c>
      <c r="C16" s="73">
        <v>17600</v>
      </c>
      <c r="D16" s="38">
        <v>12800</v>
      </c>
      <c r="E16" s="74">
        <v>3200</v>
      </c>
      <c r="F16" s="74">
        <v>320</v>
      </c>
      <c r="G16" s="74">
        <f>F16+E16+D16</f>
        <v>16320</v>
      </c>
      <c r="H16" s="75">
        <f t="shared" si="1"/>
        <v>1280</v>
      </c>
      <c r="I16" s="67" t="s">
        <v>58</v>
      </c>
      <c r="J16" s="84"/>
    </row>
    <row r="17" spans="1:11" ht="31.5" customHeight="1" x14ac:dyDescent="0.35">
      <c r="A17" s="25"/>
      <c r="B17" s="29" t="s">
        <v>10</v>
      </c>
      <c r="C17" s="38">
        <v>43866</v>
      </c>
      <c r="D17" s="38">
        <v>18422</v>
      </c>
      <c r="E17" s="74">
        <v>5781</v>
      </c>
      <c r="F17" s="74">
        <v>8559.8799999999992</v>
      </c>
      <c r="G17" s="74">
        <f>F17+E17+D17</f>
        <v>32762.879999999997</v>
      </c>
      <c r="H17" s="75">
        <f t="shared" si="1"/>
        <v>11103.120000000003</v>
      </c>
      <c r="I17" s="89" t="s">
        <v>61</v>
      </c>
      <c r="J17" s="85"/>
    </row>
    <row r="18" spans="1:11" ht="141.75" customHeight="1" x14ac:dyDescent="0.35">
      <c r="A18" s="58"/>
      <c r="B18" s="56" t="s">
        <v>7</v>
      </c>
      <c r="C18" s="76">
        <v>45980</v>
      </c>
      <c r="D18" s="76">
        <v>27588</v>
      </c>
      <c r="E18" s="77">
        <v>13794</v>
      </c>
      <c r="F18" s="77">
        <v>4598</v>
      </c>
      <c r="G18" s="77">
        <f>D18+E18+F18</f>
        <v>45980</v>
      </c>
      <c r="H18" s="77">
        <f t="shared" si="1"/>
        <v>0</v>
      </c>
      <c r="I18" s="66" t="s">
        <v>59</v>
      </c>
      <c r="J18" s="86"/>
    </row>
    <row r="19" spans="1:11" ht="81.75" customHeight="1" x14ac:dyDescent="0.35">
      <c r="A19" s="25"/>
      <c r="B19" s="29" t="s">
        <v>8</v>
      </c>
      <c r="C19" s="39">
        <f>C20</f>
        <v>110000</v>
      </c>
      <c r="D19" s="39">
        <v>110000</v>
      </c>
      <c r="E19" s="47">
        <v>0</v>
      </c>
      <c r="F19" s="47">
        <v>0</v>
      </c>
      <c r="G19" s="77">
        <f>D19+E19+F19</f>
        <v>110000</v>
      </c>
      <c r="H19" s="47">
        <f>H20</f>
        <v>0</v>
      </c>
      <c r="I19" s="40"/>
      <c r="J19" s="15"/>
    </row>
    <row r="20" spans="1:11" ht="74.25" customHeight="1" x14ac:dyDescent="0.35">
      <c r="A20" s="25"/>
      <c r="B20" s="48" t="s">
        <v>14</v>
      </c>
      <c r="C20" s="45">
        <v>110000</v>
      </c>
      <c r="D20" s="45">
        <v>110000</v>
      </c>
      <c r="E20" s="46">
        <v>0</v>
      </c>
      <c r="F20" s="46">
        <v>0</v>
      </c>
      <c r="G20" s="54">
        <f t="shared" ref="G20" si="2">D20+E20+F20</f>
        <v>110000</v>
      </c>
      <c r="H20" s="46">
        <f>D20-G20</f>
        <v>0</v>
      </c>
      <c r="I20" s="43"/>
      <c r="J20" s="15"/>
    </row>
    <row r="21" spans="1:11" ht="34.5" customHeight="1" x14ac:dyDescent="0.35">
      <c r="A21" s="25"/>
      <c r="B21" s="29" t="s">
        <v>36</v>
      </c>
      <c r="C21" s="39">
        <f>C22+C23</f>
        <v>384000</v>
      </c>
      <c r="D21" s="39">
        <f>D22+D23</f>
        <v>0</v>
      </c>
      <c r="E21" s="39">
        <f>E22+E23</f>
        <v>0</v>
      </c>
      <c r="F21" s="39">
        <f>F22+F23</f>
        <v>384000</v>
      </c>
      <c r="G21" s="39">
        <f>G22+G23</f>
        <v>384000</v>
      </c>
      <c r="H21" s="47">
        <f>C21-G21</f>
        <v>0</v>
      </c>
      <c r="I21" s="90" t="s">
        <v>60</v>
      </c>
      <c r="J21" s="15"/>
    </row>
    <row r="22" spans="1:11" ht="16.5" customHeight="1" x14ac:dyDescent="0.35">
      <c r="A22" s="26"/>
      <c r="B22" s="21" t="s">
        <v>37</v>
      </c>
      <c r="C22" s="45">
        <v>270000</v>
      </c>
      <c r="D22" s="45">
        <v>0</v>
      </c>
      <c r="E22" s="46">
        <v>0</v>
      </c>
      <c r="F22" s="46">
        <v>270000</v>
      </c>
      <c r="G22" s="54">
        <f>D22+E22+F22</f>
        <v>270000</v>
      </c>
      <c r="H22" s="46">
        <f>C22-G22</f>
        <v>0</v>
      </c>
      <c r="I22" s="40"/>
      <c r="J22" s="15"/>
    </row>
    <row r="23" spans="1:11" ht="16.5" customHeight="1" x14ac:dyDescent="0.35">
      <c r="A23" s="24"/>
      <c r="B23" s="21" t="s">
        <v>38</v>
      </c>
      <c r="C23" s="45">
        <v>114000</v>
      </c>
      <c r="D23" s="45">
        <v>0</v>
      </c>
      <c r="E23" s="46">
        <v>0</v>
      </c>
      <c r="F23" s="46">
        <v>114000</v>
      </c>
      <c r="G23" s="54">
        <f>D23+E23+F23</f>
        <v>114000</v>
      </c>
      <c r="H23" s="46">
        <f>C23-G23</f>
        <v>0</v>
      </c>
      <c r="I23" s="40"/>
      <c r="J23" s="15"/>
    </row>
    <row r="24" spans="1:11" ht="16.5" customHeight="1" x14ac:dyDescent="0.35">
      <c r="A24" s="26"/>
      <c r="B24" s="29" t="s">
        <v>4</v>
      </c>
      <c r="C24" s="38">
        <f>C25+C36+C41</f>
        <v>1041400</v>
      </c>
      <c r="D24" s="38">
        <f>D25+D36+D41</f>
        <v>211233</v>
      </c>
      <c r="E24" s="38">
        <f>E25+E36+E41</f>
        <v>830167</v>
      </c>
      <c r="F24" s="38">
        <f>F25+F36+F41</f>
        <v>0</v>
      </c>
      <c r="G24" s="38">
        <f>G25+G36+G41</f>
        <v>1041400</v>
      </c>
      <c r="H24" s="47">
        <f>C24-G24</f>
        <v>0</v>
      </c>
      <c r="I24" s="15"/>
      <c r="J24" s="15"/>
    </row>
    <row r="25" spans="1:11" ht="37.5" customHeight="1" x14ac:dyDescent="0.35">
      <c r="A25" s="24"/>
      <c r="B25" s="29" t="s">
        <v>48</v>
      </c>
      <c r="C25" s="39">
        <f>C26+C30+C33</f>
        <v>309066</v>
      </c>
      <c r="D25" s="39">
        <f>D30+D26+D33</f>
        <v>211233</v>
      </c>
      <c r="E25" s="39">
        <f>E30+E26+E33</f>
        <v>97833</v>
      </c>
      <c r="F25" s="39">
        <f>F30+F26+F33</f>
        <v>0</v>
      </c>
      <c r="G25" s="39">
        <f>G30+G26+G33</f>
        <v>309066</v>
      </c>
      <c r="H25" s="47">
        <f>C25-D25</f>
        <v>97833</v>
      </c>
      <c r="I25" s="15"/>
      <c r="J25" s="15"/>
    </row>
    <row r="26" spans="1:11" ht="75.75" customHeight="1" x14ac:dyDescent="0.35">
      <c r="A26" s="26"/>
      <c r="B26" s="51" t="s">
        <v>9</v>
      </c>
      <c r="C26" s="78">
        <f>C27+C28+C29</f>
        <v>17400</v>
      </c>
      <c r="D26" s="78">
        <f>D27+D28+D29</f>
        <v>17400</v>
      </c>
      <c r="E26" s="78">
        <f>E27+E28+E29</f>
        <v>0</v>
      </c>
      <c r="F26" s="78">
        <f>F27+F28+F29</f>
        <v>0</v>
      </c>
      <c r="G26" s="78">
        <f>G27+G28+G29</f>
        <v>17400</v>
      </c>
      <c r="H26" s="47">
        <f>C26-D26</f>
        <v>0</v>
      </c>
      <c r="I26" s="55"/>
      <c r="J26" s="16"/>
    </row>
    <row r="27" spans="1:11" ht="16.5" customHeight="1" x14ac:dyDescent="0.35">
      <c r="A27" s="26"/>
      <c r="B27" s="22" t="s">
        <v>15</v>
      </c>
      <c r="C27" s="50">
        <v>8400</v>
      </c>
      <c r="D27" s="79">
        <v>8400</v>
      </c>
      <c r="E27" s="46">
        <v>0</v>
      </c>
      <c r="F27" s="46">
        <v>0</v>
      </c>
      <c r="G27" s="46">
        <f>D27+E27</f>
        <v>8400</v>
      </c>
      <c r="H27" s="46">
        <v>0</v>
      </c>
      <c r="I27" s="16"/>
      <c r="J27" s="16"/>
    </row>
    <row r="28" spans="1:11" ht="16.5" customHeight="1" x14ac:dyDescent="0.35">
      <c r="A28" s="24"/>
      <c r="B28" s="21" t="s">
        <v>16</v>
      </c>
      <c r="C28" s="44">
        <v>2400</v>
      </c>
      <c r="D28" s="45">
        <v>2400</v>
      </c>
      <c r="E28" s="46">
        <v>0</v>
      </c>
      <c r="F28" s="46">
        <v>0</v>
      </c>
      <c r="G28" s="46">
        <f>D28+E28</f>
        <v>2400</v>
      </c>
      <c r="H28" s="46">
        <v>0</v>
      </c>
      <c r="I28" s="16"/>
      <c r="J28" s="16"/>
    </row>
    <row r="29" spans="1:11" ht="16.5" customHeight="1" x14ac:dyDescent="0.35">
      <c r="A29" s="25"/>
      <c r="B29" s="21" t="s">
        <v>17</v>
      </c>
      <c r="C29" s="44">
        <v>6600</v>
      </c>
      <c r="D29" s="45">
        <v>6600</v>
      </c>
      <c r="E29" s="46">
        <v>0</v>
      </c>
      <c r="F29" s="46">
        <v>0</v>
      </c>
      <c r="G29" s="46">
        <f>D29+E29</f>
        <v>6600</v>
      </c>
      <c r="H29" s="46">
        <v>0</v>
      </c>
      <c r="I29" s="16"/>
      <c r="J29" s="16"/>
    </row>
    <row r="30" spans="1:11" s="2" customFormat="1" ht="48" customHeight="1" x14ac:dyDescent="0.35">
      <c r="A30" s="26"/>
      <c r="B30" s="29" t="s">
        <v>5</v>
      </c>
      <c r="C30" s="39">
        <f>C31+C32</f>
        <v>195666</v>
      </c>
      <c r="D30" s="39">
        <f>D31+D32</f>
        <v>97833</v>
      </c>
      <c r="E30" s="39">
        <f>E31+E32</f>
        <v>97833</v>
      </c>
      <c r="F30" s="39">
        <f>F31+F32</f>
        <v>0</v>
      </c>
      <c r="G30" s="39">
        <f>G31+G32</f>
        <v>195666</v>
      </c>
      <c r="H30" s="47">
        <f>C30-D30-E30</f>
        <v>0</v>
      </c>
      <c r="I30" s="16"/>
      <c r="J30" s="16"/>
      <c r="K30" s="7"/>
    </row>
    <row r="31" spans="1:11" ht="24.75" customHeight="1" x14ac:dyDescent="0.35">
      <c r="A31" s="25"/>
      <c r="B31" s="48" t="s">
        <v>39</v>
      </c>
      <c r="C31" s="45">
        <v>60000</v>
      </c>
      <c r="D31" s="45">
        <v>30000</v>
      </c>
      <c r="E31" s="46">
        <v>30000</v>
      </c>
      <c r="F31" s="46">
        <v>0</v>
      </c>
      <c r="G31" s="46">
        <f>D31+E31</f>
        <v>60000</v>
      </c>
      <c r="H31" s="46">
        <f>C31-D31-E31</f>
        <v>0</v>
      </c>
      <c r="I31" s="55"/>
      <c r="J31" s="16"/>
    </row>
    <row r="32" spans="1:11" ht="28.5" customHeight="1" x14ac:dyDescent="0.35">
      <c r="A32" s="25"/>
      <c r="B32" s="48" t="s">
        <v>40</v>
      </c>
      <c r="C32" s="45">
        <v>135666</v>
      </c>
      <c r="D32" s="45">
        <v>67833</v>
      </c>
      <c r="E32" s="46">
        <v>67833</v>
      </c>
      <c r="F32" s="46">
        <v>0</v>
      </c>
      <c r="G32" s="46">
        <f>D32+E32</f>
        <v>135666</v>
      </c>
      <c r="H32" s="46">
        <f>C32-D32-E32</f>
        <v>0</v>
      </c>
      <c r="I32" s="55"/>
      <c r="J32" s="16"/>
    </row>
    <row r="33" spans="1:12" ht="45.75" customHeight="1" x14ac:dyDescent="0.35">
      <c r="A33" s="25"/>
      <c r="B33" s="49" t="s">
        <v>41</v>
      </c>
      <c r="C33" s="39">
        <f>C34+C35</f>
        <v>96000</v>
      </c>
      <c r="D33" s="39">
        <f>D34+D35</f>
        <v>96000</v>
      </c>
      <c r="E33" s="47">
        <v>0</v>
      </c>
      <c r="F33" s="47">
        <v>0</v>
      </c>
      <c r="G33" s="47">
        <f t="shared" ref="G33:G35" si="3">D33+E33</f>
        <v>96000</v>
      </c>
      <c r="H33" s="47">
        <f>C33-D33</f>
        <v>0</v>
      </c>
      <c r="I33" s="43"/>
      <c r="J33" s="16"/>
    </row>
    <row r="34" spans="1:12" ht="18.75" customHeight="1" x14ac:dyDescent="0.35">
      <c r="A34" s="25"/>
      <c r="B34" s="21" t="s">
        <v>18</v>
      </c>
      <c r="C34" s="44">
        <v>36000</v>
      </c>
      <c r="D34" s="80">
        <v>36000</v>
      </c>
      <c r="E34" s="46">
        <v>0</v>
      </c>
      <c r="F34" s="46">
        <v>0</v>
      </c>
      <c r="G34" s="46">
        <f t="shared" si="3"/>
        <v>36000</v>
      </c>
      <c r="H34" s="46">
        <f>C34-D34</f>
        <v>0</v>
      </c>
      <c r="I34" s="53"/>
      <c r="J34" s="16"/>
    </row>
    <row r="35" spans="1:12" s="3" customFormat="1" ht="16.5" customHeight="1" x14ac:dyDescent="0.35">
      <c r="A35" s="26"/>
      <c r="B35" s="22" t="s">
        <v>19</v>
      </c>
      <c r="C35" s="50">
        <v>60000</v>
      </c>
      <c r="D35" s="45">
        <v>60000</v>
      </c>
      <c r="E35" s="46">
        <v>0</v>
      </c>
      <c r="F35" s="46">
        <v>0</v>
      </c>
      <c r="G35" s="46">
        <f t="shared" si="3"/>
        <v>60000</v>
      </c>
      <c r="H35" s="46">
        <f>C35-D35</f>
        <v>0</v>
      </c>
      <c r="I35" s="52"/>
      <c r="J35" s="16"/>
      <c r="K35" s="12"/>
    </row>
    <row r="36" spans="1:12" s="3" customFormat="1" ht="36" customHeight="1" x14ac:dyDescent="0.35">
      <c r="A36" s="25"/>
      <c r="B36" s="29" t="s">
        <v>42</v>
      </c>
      <c r="C36" s="39">
        <f t="shared" ref="C36:H36" si="4">C37+C39</f>
        <v>255667</v>
      </c>
      <c r="D36" s="39">
        <f t="shared" si="4"/>
        <v>0</v>
      </c>
      <c r="E36" s="39">
        <f t="shared" si="4"/>
        <v>255667</v>
      </c>
      <c r="F36" s="39">
        <f t="shared" si="4"/>
        <v>0</v>
      </c>
      <c r="G36" s="39">
        <f t="shared" si="4"/>
        <v>255667</v>
      </c>
      <c r="H36" s="47">
        <f t="shared" si="4"/>
        <v>0</v>
      </c>
      <c r="I36" s="16"/>
      <c r="J36" s="16"/>
      <c r="K36" s="12"/>
    </row>
    <row r="37" spans="1:12" s="3" customFormat="1" ht="48.75" customHeight="1" x14ac:dyDescent="0.35">
      <c r="A37" s="25"/>
      <c r="B37" s="29" t="s">
        <v>5</v>
      </c>
      <c r="C37" s="39">
        <f t="shared" ref="C37:H37" si="5">C38</f>
        <v>135667</v>
      </c>
      <c r="D37" s="39">
        <f t="shared" si="5"/>
        <v>0</v>
      </c>
      <c r="E37" s="39">
        <f t="shared" si="5"/>
        <v>135667</v>
      </c>
      <c r="F37" s="39">
        <f t="shared" si="5"/>
        <v>0</v>
      </c>
      <c r="G37" s="47">
        <f t="shared" si="5"/>
        <v>135667</v>
      </c>
      <c r="H37" s="47">
        <f t="shared" si="5"/>
        <v>0</v>
      </c>
      <c r="I37" s="16"/>
      <c r="J37" s="16"/>
      <c r="K37" s="12"/>
    </row>
    <row r="38" spans="1:12" s="3" customFormat="1" ht="30.75" customHeight="1" x14ac:dyDescent="0.35">
      <c r="A38" s="26"/>
      <c r="B38" s="48" t="s">
        <v>40</v>
      </c>
      <c r="C38" s="45">
        <v>135667</v>
      </c>
      <c r="D38" s="45">
        <v>0</v>
      </c>
      <c r="E38" s="46">
        <v>135667</v>
      </c>
      <c r="F38" s="46">
        <v>0</v>
      </c>
      <c r="G38" s="46">
        <f>D38+E38</f>
        <v>135667</v>
      </c>
      <c r="H38" s="46">
        <f>C38-E38</f>
        <v>0</v>
      </c>
      <c r="I38" s="43"/>
      <c r="J38" s="16"/>
      <c r="K38" s="12"/>
    </row>
    <row r="39" spans="1:12" s="3" customFormat="1" ht="30.75" customHeight="1" x14ac:dyDescent="0.35">
      <c r="A39" s="26"/>
      <c r="B39" s="29" t="s">
        <v>43</v>
      </c>
      <c r="C39" s="39">
        <f>C40</f>
        <v>120000</v>
      </c>
      <c r="D39" s="39">
        <f>D40</f>
        <v>0</v>
      </c>
      <c r="E39" s="39">
        <f>E40</f>
        <v>120000</v>
      </c>
      <c r="F39" s="39">
        <f>F40</f>
        <v>0</v>
      </c>
      <c r="G39" s="47">
        <f>G40</f>
        <v>120000</v>
      </c>
      <c r="H39" s="47">
        <f>C39-E39</f>
        <v>0</v>
      </c>
      <c r="I39" s="16"/>
      <c r="J39" s="16"/>
      <c r="K39" s="12"/>
    </row>
    <row r="40" spans="1:12" s="3" customFormat="1" ht="27" customHeight="1" x14ac:dyDescent="0.35">
      <c r="A40" s="26"/>
      <c r="B40" s="48" t="s">
        <v>44</v>
      </c>
      <c r="C40" s="45">
        <v>120000</v>
      </c>
      <c r="D40" s="45">
        <v>0</v>
      </c>
      <c r="E40" s="46">
        <v>120000</v>
      </c>
      <c r="F40" s="46">
        <v>0</v>
      </c>
      <c r="G40" s="46">
        <f>D40+E40</f>
        <v>120000</v>
      </c>
      <c r="H40" s="46">
        <f>C40-G40</f>
        <v>0</v>
      </c>
      <c r="I40" s="63"/>
      <c r="J40" s="16"/>
      <c r="K40" s="12"/>
    </row>
    <row r="41" spans="1:12" s="3" customFormat="1" ht="34.5" customHeight="1" x14ac:dyDescent="0.35">
      <c r="A41" s="26"/>
      <c r="B41" s="29" t="s">
        <v>45</v>
      </c>
      <c r="C41" s="39">
        <f>C42+C44</f>
        <v>476667</v>
      </c>
      <c r="D41" s="39">
        <f>D42+D44</f>
        <v>0</v>
      </c>
      <c r="E41" s="39">
        <f>E42+E44</f>
        <v>476667</v>
      </c>
      <c r="F41" s="39">
        <f>F42+F44</f>
        <v>0</v>
      </c>
      <c r="G41" s="39">
        <f>G42+G44</f>
        <v>476667</v>
      </c>
      <c r="H41" s="47">
        <f t="shared" ref="H41:H46" si="6">C41-E41</f>
        <v>0</v>
      </c>
      <c r="I41" s="16"/>
      <c r="J41" s="16"/>
      <c r="K41" s="12"/>
    </row>
    <row r="42" spans="1:12" s="3" customFormat="1" ht="49.5" customHeight="1" x14ac:dyDescent="0.35">
      <c r="A42" s="26"/>
      <c r="B42" s="32" t="s">
        <v>5</v>
      </c>
      <c r="C42" s="78">
        <f>C43</f>
        <v>135667</v>
      </c>
      <c r="D42" s="78">
        <f>D43</f>
        <v>0</v>
      </c>
      <c r="E42" s="78">
        <f>E43</f>
        <v>135667</v>
      </c>
      <c r="F42" s="78">
        <f>F43</f>
        <v>0</v>
      </c>
      <c r="G42" s="78">
        <f>G43</f>
        <v>135667</v>
      </c>
      <c r="H42" s="47">
        <f t="shared" si="6"/>
        <v>0</v>
      </c>
      <c r="I42" s="16"/>
      <c r="J42" s="16"/>
      <c r="K42" s="12"/>
    </row>
    <row r="43" spans="1:12" s="3" customFormat="1" ht="31.5" customHeight="1" x14ac:dyDescent="0.35">
      <c r="A43" s="25"/>
      <c r="B43" s="48" t="s">
        <v>40</v>
      </c>
      <c r="C43" s="45">
        <v>135667</v>
      </c>
      <c r="D43" s="45">
        <v>0</v>
      </c>
      <c r="E43" s="46">
        <v>135667</v>
      </c>
      <c r="F43" s="46">
        <v>0</v>
      </c>
      <c r="G43" s="46">
        <f>D43+E43+F43</f>
        <v>135667</v>
      </c>
      <c r="H43" s="54">
        <f t="shared" si="6"/>
        <v>0</v>
      </c>
      <c r="I43" s="63"/>
      <c r="J43" s="16"/>
      <c r="K43" s="12"/>
    </row>
    <row r="44" spans="1:12" s="3" customFormat="1" ht="30" customHeight="1" x14ac:dyDescent="0.35">
      <c r="A44" s="25"/>
      <c r="B44" s="32" t="s">
        <v>43</v>
      </c>
      <c r="C44" s="73">
        <f>C45+C46</f>
        <v>341000</v>
      </c>
      <c r="D44" s="73">
        <f>D45+D46</f>
        <v>0</v>
      </c>
      <c r="E44" s="73">
        <f>E45+E46</f>
        <v>341000</v>
      </c>
      <c r="F44" s="73">
        <f>F45+F46</f>
        <v>0</v>
      </c>
      <c r="G44" s="73">
        <f>G45+G46</f>
        <v>341000</v>
      </c>
      <c r="H44" s="47">
        <f t="shared" si="6"/>
        <v>0</v>
      </c>
      <c r="I44" s="16"/>
      <c r="J44" s="16"/>
      <c r="K44" s="12"/>
    </row>
    <row r="45" spans="1:12" s="3" customFormat="1" ht="45" customHeight="1" x14ac:dyDescent="0.35">
      <c r="A45" s="25"/>
      <c r="B45" s="64" t="s">
        <v>46</v>
      </c>
      <c r="C45" s="65">
        <v>21000</v>
      </c>
      <c r="D45" s="45">
        <v>0</v>
      </c>
      <c r="E45" s="46">
        <v>21000</v>
      </c>
      <c r="F45" s="46">
        <v>0</v>
      </c>
      <c r="G45" s="46">
        <f>D45+E45+F45</f>
        <v>21000</v>
      </c>
      <c r="H45" s="46">
        <f t="shared" si="6"/>
        <v>0</v>
      </c>
      <c r="I45" s="63"/>
      <c r="J45" s="16"/>
      <c r="K45" s="12"/>
    </row>
    <row r="46" spans="1:12" s="3" customFormat="1" ht="48" customHeight="1" x14ac:dyDescent="0.35">
      <c r="A46" s="26"/>
      <c r="B46" s="64" t="s">
        <v>47</v>
      </c>
      <c r="C46" s="65">
        <v>320000</v>
      </c>
      <c r="D46" s="45">
        <v>0</v>
      </c>
      <c r="E46" s="46">
        <v>320000</v>
      </c>
      <c r="F46" s="46">
        <v>0</v>
      </c>
      <c r="G46" s="46">
        <f>D46+E46+F46</f>
        <v>320000</v>
      </c>
      <c r="H46" s="46">
        <f t="shared" si="6"/>
        <v>0</v>
      </c>
      <c r="I46" s="63"/>
      <c r="J46" s="16"/>
      <c r="K46" s="12"/>
    </row>
    <row r="47" spans="1:12" s="8" customFormat="1" ht="30.75" customHeight="1" x14ac:dyDescent="0.3">
      <c r="A47" s="24"/>
      <c r="B47" s="49" t="s">
        <v>2</v>
      </c>
      <c r="C47" s="39">
        <f t="shared" ref="C47:H47" si="7">C24+C21+C19+C18+C17+C16+C15+C10</f>
        <v>3757200</v>
      </c>
      <c r="D47" s="39">
        <f t="shared" si="7"/>
        <v>1917755</v>
      </c>
      <c r="E47" s="39">
        <f t="shared" si="7"/>
        <v>1243366</v>
      </c>
      <c r="F47" s="39">
        <f t="shared" si="7"/>
        <v>448629.88</v>
      </c>
      <c r="G47" s="39">
        <f t="shared" si="7"/>
        <v>3609750.88</v>
      </c>
      <c r="H47" s="39">
        <f t="shared" si="7"/>
        <v>147449.12</v>
      </c>
      <c r="I47" s="15"/>
      <c r="J47" s="15"/>
      <c r="K47" s="30"/>
      <c r="L47" s="33"/>
    </row>
    <row r="48" spans="1:12" ht="10.5" customHeight="1" x14ac:dyDescent="0.35">
      <c r="A48" s="18"/>
      <c r="B48" s="36"/>
      <c r="C48" s="41"/>
      <c r="D48" s="41"/>
      <c r="E48" s="41"/>
      <c r="F48" s="41"/>
      <c r="G48" s="41"/>
      <c r="H48" s="41"/>
      <c r="I48" s="36"/>
      <c r="J48" s="36"/>
    </row>
    <row r="49" spans="1:10" ht="24.75" customHeight="1" x14ac:dyDescent="0.35">
      <c r="A49" s="17"/>
      <c r="B49" s="4" t="s">
        <v>27</v>
      </c>
      <c r="C49" s="42"/>
      <c r="D49" s="42"/>
      <c r="E49" s="42"/>
      <c r="F49" s="42"/>
      <c r="G49" s="72"/>
      <c r="H49" s="42"/>
      <c r="I49" s="37"/>
      <c r="J49" s="37"/>
    </row>
    <row r="50" spans="1:10" ht="12.75" customHeight="1" x14ac:dyDescent="0.35">
      <c r="B50" s="96"/>
      <c r="C50" s="96"/>
      <c r="D50" s="96"/>
      <c r="E50" s="96"/>
      <c r="F50" s="96"/>
      <c r="G50" s="96"/>
      <c r="H50" s="97"/>
      <c r="I50" s="97"/>
      <c r="J50" s="97"/>
    </row>
    <row r="51" spans="1:10" ht="15.75" customHeight="1" x14ac:dyDescent="0.35">
      <c r="A51" s="17"/>
      <c r="B51" s="27" t="s">
        <v>28</v>
      </c>
      <c r="C51" s="27"/>
      <c r="D51" s="9"/>
    </row>
    <row r="52" spans="1:10" ht="13.5" customHeight="1" x14ac:dyDescent="0.35">
      <c r="B52" s="96" t="s">
        <v>30</v>
      </c>
      <c r="C52" s="96"/>
      <c r="D52" s="96"/>
      <c r="E52" s="96"/>
      <c r="F52" s="96"/>
      <c r="G52" s="96"/>
      <c r="H52" s="97"/>
      <c r="I52" s="97"/>
      <c r="J52" s="97"/>
    </row>
    <row r="53" spans="1:10" ht="6.75" customHeight="1" x14ac:dyDescent="0.35">
      <c r="A53" s="17"/>
      <c r="D53" s="4"/>
    </row>
    <row r="54" spans="1:10" ht="24.75" customHeight="1" x14ac:dyDescent="0.35">
      <c r="B54" s="19" t="s">
        <v>31</v>
      </c>
    </row>
    <row r="55" spans="1:10" x14ac:dyDescent="0.35">
      <c r="B55" s="23" t="s">
        <v>29</v>
      </c>
    </row>
    <row r="56" spans="1:10" ht="6" customHeight="1" x14ac:dyDescent="0.35"/>
    <row r="57" spans="1:10" x14ac:dyDescent="0.35">
      <c r="B57" s="19" t="s">
        <v>32</v>
      </c>
    </row>
    <row r="58" spans="1:10" ht="9.75" customHeight="1" x14ac:dyDescent="0.35"/>
    <row r="59" spans="1:10" x14ac:dyDescent="0.35">
      <c r="B59" s="19" t="s">
        <v>33</v>
      </c>
    </row>
  </sheetData>
  <mergeCells count="19">
    <mergeCell ref="I1:J1"/>
    <mergeCell ref="B52:G52"/>
    <mergeCell ref="H52:J52"/>
    <mergeCell ref="B50:G50"/>
    <mergeCell ref="H50:J50"/>
    <mergeCell ref="C7:C8"/>
    <mergeCell ref="I7:I8"/>
    <mergeCell ref="J7:J8"/>
    <mergeCell ref="F7:F8"/>
    <mergeCell ref="A7:A8"/>
    <mergeCell ref="D7:D8"/>
    <mergeCell ref="E7:E8"/>
    <mergeCell ref="G7:G8"/>
    <mergeCell ref="A2:J2"/>
    <mergeCell ref="A3:J3"/>
    <mergeCell ref="A4:J4"/>
    <mergeCell ref="A5:J5"/>
    <mergeCell ref="H7:H8"/>
    <mergeCell ref="B7:B8"/>
  </mergeCells>
  <pageMargins left="0.25" right="0.25" top="0.75" bottom="0.75" header="0.3" footer="0.3"/>
  <pageSetup paperSize="9" scale="58" fitToHeight="0" orientation="landscape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2021-01-08T06:57:41Z</dcterms:modified>
</cp:coreProperties>
</file>