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showInkAnnotation="0" defaultThemeVersion="124226"/>
  <xr:revisionPtr revIDLastSave="0" documentId="13_ncr:1_{BD3ACDC1-D52A-458D-AB32-B7E9D2D376C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20" sheetId="2" r:id="rId1"/>
    <sheet name="отчет№4 на 26.11.2020г" sheetId="10" r:id="rId2"/>
  </sheets>
  <externalReferences>
    <externalReference r:id="rId3"/>
  </externalReferences>
  <definedNames>
    <definedName name="_xlnm._FilterDatabase" localSheetId="0" hidden="1">'2020'!#REF!</definedName>
    <definedName name="_xlnm.Print_Area" localSheetId="0">'2020'!$A$1:$I$82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0" l="1"/>
  <c r="G33" i="10"/>
  <c r="I33" i="10"/>
  <c r="I19" i="10"/>
  <c r="I20" i="10" l="1"/>
  <c r="D14" i="10" l="1"/>
  <c r="I21" i="10"/>
  <c r="J21" i="10" s="1"/>
  <c r="I22" i="10"/>
  <c r="J22" i="10" s="1"/>
  <c r="H52" i="10"/>
  <c r="I52" i="10" s="1"/>
  <c r="J52" i="10" s="1"/>
  <c r="I58" i="10"/>
  <c r="I57" i="10"/>
  <c r="J57" i="10" s="1"/>
  <c r="I56" i="10"/>
  <c r="J56" i="10"/>
  <c r="H56" i="10"/>
  <c r="I55" i="10"/>
  <c r="J55" i="10" s="1"/>
  <c r="I53" i="10"/>
  <c r="J53" i="10" s="1"/>
  <c r="J24" i="10"/>
  <c r="I24" i="10"/>
  <c r="I31" i="10"/>
  <c r="J31" i="10" s="1"/>
  <c r="I27" i="10"/>
  <c r="J27" i="10" s="1"/>
  <c r="I17" i="10"/>
  <c r="J17" i="10" s="1"/>
  <c r="I18" i="10"/>
  <c r="J18" i="10" s="1"/>
  <c r="J19" i="10"/>
  <c r="J20" i="10"/>
  <c r="I16" i="10"/>
  <c r="J16" i="10" s="1"/>
  <c r="J23" i="10"/>
  <c r="J25" i="10"/>
  <c r="J26" i="10"/>
  <c r="J28" i="10"/>
  <c r="J29" i="10"/>
  <c r="J30" i="10"/>
  <c r="J32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4" i="10"/>
  <c r="J58" i="10"/>
  <c r="G24" i="10"/>
  <c r="H24" i="10"/>
  <c r="H15" i="10"/>
  <c r="H14" i="10" s="1"/>
  <c r="G14" i="10"/>
  <c r="H59" i="10" l="1"/>
  <c r="I14" i="10"/>
  <c r="I59" i="10" s="1"/>
  <c r="J59" i="10" s="1"/>
  <c r="I15" i="10"/>
  <c r="J15" i="10" s="1"/>
  <c r="J14" i="10" s="1"/>
  <c r="F15" i="10"/>
  <c r="I54" i="10" l="1"/>
  <c r="F53" i="10" l="1"/>
  <c r="G53" i="10"/>
  <c r="G52" i="10"/>
  <c r="G15" i="10"/>
  <c r="E14" i="10" l="1"/>
  <c r="E24" i="10"/>
  <c r="E36" i="10"/>
  <c r="E40" i="10"/>
  <c r="E48" i="10"/>
  <c r="E52" i="10"/>
  <c r="E56" i="10"/>
  <c r="F56" i="10"/>
  <c r="C58" i="10"/>
  <c r="C56" i="10" s="1"/>
  <c r="C57" i="10"/>
  <c r="D56" i="10"/>
  <c r="C55" i="10"/>
  <c r="C54" i="10"/>
  <c r="F52" i="10"/>
  <c r="D52" i="10"/>
  <c r="I51" i="10"/>
  <c r="I50" i="10"/>
  <c r="I49" i="10"/>
  <c r="F48" i="10"/>
  <c r="C48" i="10"/>
  <c r="I47" i="10"/>
  <c r="I46" i="10"/>
  <c r="I45" i="10"/>
  <c r="D44" i="10"/>
  <c r="C44" i="10"/>
  <c r="I43" i="10"/>
  <c r="I42" i="10"/>
  <c r="I41" i="10"/>
  <c r="F40" i="10"/>
  <c r="D40" i="10"/>
  <c r="C40" i="10"/>
  <c r="I39" i="10"/>
  <c r="C39" i="10"/>
  <c r="I38" i="10"/>
  <c r="C38" i="10"/>
  <c r="I37" i="10"/>
  <c r="C37" i="10"/>
  <c r="F36" i="10"/>
  <c r="F35" i="10" s="1"/>
  <c r="D36" i="10"/>
  <c r="I32" i="10"/>
  <c r="I30" i="10"/>
  <c r="I29" i="10"/>
  <c r="C29" i="10"/>
  <c r="I28" i="10"/>
  <c r="C28" i="10"/>
  <c r="I26" i="10"/>
  <c r="I25" i="10"/>
  <c r="C25" i="10"/>
  <c r="F24" i="10"/>
  <c r="D24" i="10"/>
  <c r="I23" i="10"/>
  <c r="C23" i="10"/>
  <c r="C22" i="10"/>
  <c r="C21" i="10"/>
  <c r="C20" i="10"/>
  <c r="C19" i="10"/>
  <c r="C18" i="10"/>
  <c r="C17" i="10"/>
  <c r="C16" i="10"/>
  <c r="D15" i="10"/>
  <c r="C15" i="10"/>
  <c r="F14" i="10"/>
  <c r="C14" i="10"/>
  <c r="G59" i="10" l="1"/>
  <c r="E35" i="10"/>
  <c r="E34" i="10" s="1"/>
  <c r="E33" i="10" s="1"/>
  <c r="E59" i="10" s="1"/>
  <c r="C24" i="10"/>
  <c r="F34" i="10"/>
  <c r="F33" i="10" s="1"/>
  <c r="F59" i="10" s="1"/>
  <c r="D35" i="10"/>
  <c r="I36" i="10"/>
  <c r="I44" i="10"/>
  <c r="I48" i="10"/>
  <c r="I40" i="10"/>
  <c r="C52" i="10"/>
  <c r="D48" i="10"/>
  <c r="D34" i="10" s="1"/>
  <c r="D33" i="10" s="1"/>
  <c r="D59" i="10" s="1"/>
  <c r="C36" i="10"/>
  <c r="I35" i="10" l="1"/>
  <c r="I34" i="10" s="1"/>
  <c r="C35" i="10"/>
  <c r="G29" i="2"/>
  <c r="G28" i="2" s="1"/>
  <c r="G27" i="2" s="1"/>
  <c r="H29" i="2"/>
  <c r="H28" i="2"/>
  <c r="H27" i="2" s="1"/>
  <c r="F25" i="2"/>
  <c r="I25" i="2" s="1"/>
  <c r="F21" i="2"/>
  <c r="I21" i="2" s="1"/>
  <c r="J33" i="10" l="1"/>
  <c r="C34" i="10"/>
  <c r="C33" i="10" l="1"/>
  <c r="C59" i="10" l="1"/>
  <c r="F51" i="2" l="1"/>
  <c r="I51" i="2" s="1"/>
  <c r="F52" i="2"/>
  <c r="I52" i="2" s="1"/>
  <c r="F48" i="2"/>
  <c r="I48" i="2" s="1"/>
  <c r="F49" i="2"/>
  <c r="I49" i="2" s="1"/>
  <c r="F43" i="2"/>
  <c r="I43" i="2" s="1"/>
  <c r="F44" i="2"/>
  <c r="I44" i="2" s="1"/>
  <c r="F45" i="2"/>
  <c r="I45" i="2" s="1"/>
  <c r="F39" i="2"/>
  <c r="I39" i="2" s="1"/>
  <c r="F40" i="2"/>
  <c r="I40" i="2" s="1"/>
  <c r="F41" i="2"/>
  <c r="I41" i="2" s="1"/>
  <c r="F35" i="2"/>
  <c r="F36" i="2"/>
  <c r="I36" i="2" s="1"/>
  <c r="F37" i="2"/>
  <c r="I37" i="2" s="1"/>
  <c r="F31" i="2"/>
  <c r="I31" i="2" s="1"/>
  <c r="F32" i="2"/>
  <c r="I32" i="2" s="1"/>
  <c r="F33" i="2"/>
  <c r="I33" i="2" s="1"/>
  <c r="F19" i="2"/>
  <c r="I19" i="2" s="1"/>
  <c r="F20" i="2"/>
  <c r="I20" i="2" s="1"/>
  <c r="F22" i="2"/>
  <c r="I22" i="2" s="1"/>
  <c r="F23" i="2"/>
  <c r="I23" i="2" s="1"/>
  <c r="F24" i="2"/>
  <c r="I24" i="2" s="1"/>
  <c r="F26" i="2"/>
  <c r="I26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I9" i="2" l="1"/>
  <c r="I8" i="2" s="1"/>
  <c r="I47" i="2"/>
  <c r="I46" i="2" s="1"/>
  <c r="F34" i="2"/>
  <c r="I30" i="2"/>
  <c r="I29" i="2" s="1"/>
  <c r="I28" i="2" s="1"/>
  <c r="I27" i="2" s="1"/>
  <c r="I38" i="2"/>
  <c r="I42" i="2"/>
  <c r="I50" i="2"/>
  <c r="F9" i="2"/>
  <c r="I35" i="2"/>
  <c r="I34" i="2" s="1"/>
  <c r="F38" i="2"/>
  <c r="F47" i="2"/>
  <c r="F46" i="2" s="1"/>
  <c r="F50" i="2"/>
  <c r="F18" i="2"/>
  <c r="I18" i="2"/>
  <c r="F42" i="2"/>
  <c r="F8" i="2" l="1"/>
  <c r="F30" i="2"/>
  <c r="F29" i="2" l="1"/>
  <c r="F28" i="2" s="1"/>
  <c r="F27" i="2" s="1"/>
  <c r="F53" i="2" s="1"/>
  <c r="I53" i="2" s="1"/>
</calcChain>
</file>

<file path=xl/sharedStrings.xml><?xml version="1.0" encoding="utf-8"?>
<sst xmlns="http://schemas.openxmlformats.org/spreadsheetml/2006/main" count="206" uniqueCount="126">
  <si>
    <t>№</t>
  </si>
  <si>
    <t>Единица измерения</t>
  </si>
  <si>
    <t>Заявитель (софинансирование)</t>
  </si>
  <si>
    <t>Административные затраты:</t>
  </si>
  <si>
    <t>услуга</t>
  </si>
  <si>
    <t>месяц</t>
  </si>
  <si>
    <t>билет</t>
  </si>
  <si>
    <t>Социальный налог и социальные отчисления</t>
  </si>
  <si>
    <t>штук</t>
  </si>
  <si>
    <t>Стоимость, в тенге</t>
  </si>
  <si>
    <t xml:space="preserve">Смета расходов по реализации социального проекта </t>
  </si>
  <si>
    <t>человек/дней</t>
  </si>
  <si>
    <t xml:space="preserve">Бухгалтер </t>
  </si>
  <si>
    <t>Прямые расходы:</t>
  </si>
  <si>
    <r>
      <t xml:space="preserve">Грантополучатель: </t>
    </r>
    <r>
      <rPr>
        <sz val="12"/>
        <rFont val="Times New Roman"/>
        <family val="1"/>
        <charset val="204"/>
      </rPr>
      <t>Общественное объединение «Реабилитационный центр инвалидов Логос-Караганда»</t>
    </r>
  </si>
  <si>
    <r>
      <t>Тема гранта:</t>
    </r>
    <r>
      <rPr>
        <sz val="12"/>
        <rFont val="Times New Roman"/>
        <family val="1"/>
        <charset val="204"/>
      </rPr>
      <t xml:space="preserve"> Организация мероприятий по поддержке творческой молодежи</t>
    </r>
  </si>
  <si>
    <t>Статьи расходов</t>
  </si>
  <si>
    <t>Количество</t>
  </si>
  <si>
    <t>Всего, в тенге</t>
  </si>
  <si>
    <t>Источники финансирования</t>
  </si>
  <si>
    <t>Другие источники софинансирования</t>
  </si>
  <si>
    <t>Средства гранта</t>
  </si>
  <si>
    <t>Заработная плата, в том числе:</t>
  </si>
  <si>
    <t xml:space="preserve">Руководитель </t>
  </si>
  <si>
    <t>Менеджер по связям с общественностью</t>
  </si>
  <si>
    <t xml:space="preserve">Менеджер координатор </t>
  </si>
  <si>
    <t>Обязательное социальное медицинское страхование</t>
  </si>
  <si>
    <t>Банковские услуги</t>
  </si>
  <si>
    <t>Материально-техническое обеспечение, в том числе:</t>
  </si>
  <si>
    <t>Ноутбук</t>
  </si>
  <si>
    <t>Принтер</t>
  </si>
  <si>
    <t>Фотоаппарат</t>
  </si>
  <si>
    <t>Видеокамера</t>
  </si>
  <si>
    <t>Программное обеспечение Microsoft Office</t>
  </si>
  <si>
    <t xml:space="preserve">Мобильный телефон </t>
  </si>
  <si>
    <t xml:space="preserve">Мероприятие 1. Формирование реестра международных и республиканских  конкурсов и поиск  творческих  молодых людей для участия в конкурсах </t>
  </si>
  <si>
    <t>Служебные командировки в г.Нур-Султан, в том числе:</t>
  </si>
  <si>
    <t>Суточные (3 командировки*3 человек*3 суток)</t>
  </si>
  <si>
    <t>человеко/дней</t>
  </si>
  <si>
    <t>Проживание (3 командировки*3 человек*2 суток)</t>
  </si>
  <si>
    <t>Проезд (3 командировки*3 человек*18 билетов)</t>
  </si>
  <si>
    <t>Проезд (2 командировки*1 человек*4 билета)</t>
  </si>
  <si>
    <t>Служебные командировки в г.Алматы, в том числе:</t>
  </si>
  <si>
    <t>Суточные (2 командировки*1 человек*3 суток)</t>
  </si>
  <si>
    <t>Проживание (2 командировки*1 человек*2 суток)</t>
  </si>
  <si>
    <t>Суточные (1 командировка*1 человек*3 суток)</t>
  </si>
  <si>
    <t>Проезд (1 командировка*1 человек*2 билета)</t>
  </si>
  <si>
    <t>Служебные командировки в г.Кокшетау, в том числе:</t>
  </si>
  <si>
    <t>Проживание (1 командировка*1 человек*2 суток)</t>
  </si>
  <si>
    <t>Расходы по оплате работ и услуг, оказываемых юридическими и физическими лицами, в том числе:</t>
  </si>
  <si>
    <t>Мероприятие 3. Информационная работа о ходе реализации проекта в соответствии с условиями договора</t>
  </si>
  <si>
    <t>Услуги по размещению статей на новостных порталах (45 публикаций*200 000 тенге)</t>
  </si>
  <si>
    <t>Изготовление  видеороликов (на казахском- 3 и русском языках- 3, хронометраж 30 секунд)</t>
  </si>
  <si>
    <t xml:space="preserve">Итого: </t>
  </si>
  <si>
    <t>С Приложением № 2 ознакомлен и согласен:</t>
  </si>
  <si>
    <t>Грантополучатель:</t>
  </si>
  <si>
    <t>М.П.</t>
  </si>
  <si>
    <t>«СОГЛАСОВАНО»</t>
  </si>
  <si>
    <t>Грантодатель:</t>
  </si>
  <si>
    <t>НАО «Центр поддержки гражданских инициатив»</t>
  </si>
  <si>
    <t>Директор проектного офиса по государственному</t>
  </si>
  <si>
    <t>грантовому финансированию</t>
  </si>
  <si>
    <t>______________ Тленчиева Ш.М</t>
  </si>
  <si>
    <t>Директор офиса экономики и финансов</t>
  </si>
  <si>
    <t>______________ Рақыш А.</t>
  </si>
  <si>
    <t>Главный менеджер проектного офиса по государственному</t>
  </si>
  <si>
    <t>______________ Ергалиева Ш.Е</t>
  </si>
  <si>
    <t>Директор ___________ Сулейменова А.Р</t>
  </si>
  <si>
    <t>Гранты на республиканские конкурсы и фестивали</t>
  </si>
  <si>
    <t>Гранты на международные конкурсы и фестивали</t>
  </si>
  <si>
    <t>Мини гранты, в том числе:</t>
  </si>
  <si>
    <t xml:space="preserve">месяц </t>
  </si>
  <si>
    <t>Приложение № 2 
к Договору о предоставлении гранта 
от «___» ________ 20__ года №____</t>
  </si>
  <si>
    <t>Служебные командировки, в том числе:</t>
  </si>
  <si>
    <t>Расходы на оплату услуг связи</t>
  </si>
  <si>
    <r>
      <t xml:space="preserve">Услуга менеджра по проекту ( по сопровождению грантополучателей республиканских проектов (20 человек ) </t>
    </r>
    <r>
      <rPr>
        <sz val="10"/>
        <color rgb="FF000000"/>
        <rFont val="Times New Roman"/>
        <family val="1"/>
      </rPr>
      <t xml:space="preserve"> (9 месяцев*175 000 тенге)</t>
    </r>
  </si>
  <si>
    <r>
      <t xml:space="preserve">Услуга менеджра по проекту ( по сопровождению грантополучателей (30 человек ) </t>
    </r>
    <r>
      <rPr>
        <sz val="10"/>
        <color rgb="FF000000"/>
        <rFont val="Times New Roman"/>
        <family val="1"/>
      </rPr>
      <t xml:space="preserve"> (9 месяцев*200 000 тенге)</t>
    </r>
  </si>
  <si>
    <t>Услуга менеджера  по проекту  (ведение общего реестра) (9 месяцев*250 000 тенге)</t>
  </si>
  <si>
    <r>
      <t>Мероприятие 2. Оказание помощи творческой молодежи ввиде мини грантов</t>
    </r>
    <r>
      <rPr>
        <sz val="10"/>
        <color rgb="FF000000"/>
        <rFont val="Times New Roman"/>
        <family val="1"/>
        <charset val="204"/>
      </rPr>
      <t xml:space="preserve"> </t>
    </r>
  </si>
  <si>
    <t>согласовано 12 марта 2020 года</t>
  </si>
  <si>
    <t>ПРОМЕЖУТОЧНЫЙ</t>
  </si>
  <si>
    <t>ОТЧЕТ О РАСХОДОВАНИИ ДЕНЕЖНЫХ СРЕДСТВ</t>
  </si>
  <si>
    <r>
      <rPr>
        <b/>
        <sz val="11"/>
        <color theme="1"/>
        <rFont val="Calibri"/>
        <family val="2"/>
        <charset val="204"/>
        <scheme val="minor"/>
      </rPr>
      <t>ГРАНТОПОЛУЧАТЕЛЬ</t>
    </r>
    <r>
      <rPr>
        <sz val="11"/>
        <color theme="1"/>
        <rFont val="Calibri"/>
        <family val="2"/>
        <scheme val="minor"/>
      </rPr>
      <t>: ОО РЕАБИЛИТАЦИОННЫЙ ЦЕНТР ИНВАЛИДОВ ЛОГОС-КАРАГАНДА</t>
    </r>
  </si>
  <si>
    <r>
      <rPr>
        <b/>
        <sz val="11"/>
        <color theme="1"/>
        <rFont val="Calibri"/>
        <family val="2"/>
        <charset val="204"/>
        <scheme val="minor"/>
      </rPr>
      <t>Тема гранта</t>
    </r>
    <r>
      <rPr>
        <sz val="11"/>
        <color theme="1"/>
        <rFont val="Calibri"/>
        <family val="2"/>
        <scheme val="minor"/>
      </rPr>
      <t xml:space="preserve"> : Организация мероприятий по поддержке творческой молодежи</t>
    </r>
  </si>
  <si>
    <t>№пп</t>
  </si>
  <si>
    <t>Контрагент, дата и номер документа</t>
  </si>
  <si>
    <t>Причина неосвоение средств гранта</t>
  </si>
  <si>
    <t>Общее количество страниц отчета:________________</t>
  </si>
  <si>
    <t>Руководитель организации_____________________</t>
  </si>
  <si>
    <t>Бухгалтер организации________________________Тажибаева А.О._</t>
  </si>
  <si>
    <t xml:space="preserve">Смета расходов </t>
  </si>
  <si>
    <t>Отчет №1 на 20.06.2020г.</t>
  </si>
  <si>
    <t>ТОО "Компания Эврика" Накладная на отпуск запасов на сторону №94010004078 от 20.03.2020г. ЭСФ №600000000030 от 20.03.2020г.</t>
  </si>
  <si>
    <t>ТОО "A home" АВР №31 от 12.06.2020г. СФ №31 от 12.06.2020г.</t>
  </si>
  <si>
    <t>ИП Сарсенбаева А.Б АВР №35 от 08.06.2020г; СФ №35 от 08.06.2020г.</t>
  </si>
  <si>
    <t>ТОО "AVIATA" Товарный чек №1713 от 07.06.2020г.</t>
  </si>
  <si>
    <t>ТОО "AVIATA"Товарный чек №1713 от 08.06.2020г.</t>
  </si>
  <si>
    <t>Приказ №2 от 05.06.2020г.</t>
  </si>
  <si>
    <t>Приказ №1 от 05.06.2020г.</t>
  </si>
  <si>
    <r>
      <t>ПП№1 от 03.04.2020г.;ПП№4 от 03.04.2020г.;</t>
    </r>
    <r>
      <rPr>
        <sz val="11"/>
        <color theme="1"/>
        <rFont val="Calibri"/>
        <family val="2"/>
        <scheme val="minor"/>
      </rPr>
      <t>ПП№13 от 21.05.2020г.;ПП№9 от 18.06.2020г.;ПП№15от 22.06.2020г.;ПП№16от 22.06.2020г.</t>
    </r>
  </si>
  <si>
    <r>
      <t>ПП№3 от 03.04.2020г.;ПП№2 от 03.04.2020г.;</t>
    </r>
    <r>
      <rPr>
        <sz val="11"/>
        <color theme="1"/>
        <rFont val="Calibri"/>
        <family val="2"/>
        <scheme val="minor"/>
      </rPr>
      <t>ПП№5 от 21.05.2020г.;ПП№6 от 21.05.2020г.;ПП№10 от 18.06.2020г.;ПП№7 от 18.06.2020г.;ПП№8от 18.06.2020г.;ПП№14от 22.06.2020г.</t>
    </r>
  </si>
  <si>
    <t>пп№001 от02.03.2020;ПП№002 от 16.03.2020г.;ПП№003 от 19.03.2020г.;ПП№004-009 от 20.03.2020г.;ПП№010 от 27.03.2020г.;ПП№011-012 от 02.04.2020г.;ПП№013-021 от 03.04.2020г.;ПП№022 от 06.04.2020г.;ПП№023 от 07.04.2020г.;ПП№024 от 14.04.2020г.;ПП№025-026 от 20.04.2020г.;ПП№027-029 от 27.04.2020г.;ПП№030 от 28.04.2020г.;ПП№031-033 от 06.05.2020г.;ПП№034 от 12.05.2020г.;ПП№035-036 от 19.05.2020г.;ПП№037-038 от 20.05.2020г.;ПП№039-044 от 21.05.2020г.; ПП№045-048 от 01.06.2020г.;ПП№049 от 02.06.2020г.;ПП№050 от 08.06.2020г.;ПП№051-054 от 18.06.2020г.;ПП№055-061 от 19.06.2020г.;</t>
  </si>
  <si>
    <t>Программное обеспечение1С Бухгалтерия 8,3</t>
  </si>
  <si>
    <t>Бектурсунова К.Д. АВР от 31.03.2020г.;АВР от 30.04.2020г.;АВР от 31.05.2020г.                                Бейсенов Нурсултан Рахимжанович АВР от 30.06.2020г.;АВР от 31.07.2020г.;АВР от 31.08.2020г.</t>
  </si>
  <si>
    <t>Нургалиев К.С.АВР от 31.03.2020г.;АВР от 30.04.2020г.;АВР от 31.05.2020г.АВР от 30.06.2020г.;АВР от 31.07.2020г.;АВР от 31.08.2020г.</t>
  </si>
  <si>
    <t>Жұмабай Ғ.С.АВР от 31.03.2020г.;АВР от 30.04.2020г.;АВР от 31.05.2020г.АВР от 30.06.2020г.;АВР от 31.07.2020г.;АВР от 31.08.2020г.</t>
  </si>
  <si>
    <t>ТОО "Компания Эврика" Накладная на отпуск запасов на сторону №94010004078 от 20.03.2020г. ЭСФ №900000000030 от 20.03.2020г.</t>
  </si>
  <si>
    <t>ТОО "Компания Эврика", ЭСФ №90000000030 от 20.03.2020г.;ЭСФ №90000000112 от 03 .07.2020г</t>
  </si>
  <si>
    <t>МФУ</t>
  </si>
  <si>
    <t>1С Бухгалтерия</t>
  </si>
  <si>
    <t>Приказ №1 от 02.03.2020г.ТД№1 от02.03.2020г.РВ за март2020г, Табель за март 2020г.РВ за апрель 2020г, Табель за апрель 2020г.;РВ за май 2020г, Табель за май 2020г ;РВ за июнь 2020г, Табель за июнь 2020г ;РВ за июль 2020г,Табель за июль 2020г.РВ за август 2020г,Табель за август 2020г.</t>
  </si>
  <si>
    <t>Приказ №3 от 02.03.2020г.ТД№3 от02.03.2020г.РВ за март2020г, Табель за март 2020г.РВ за апрель 2020г, Табель за апрель 2020г.;РВ за май 2020г, Табель за май 2020г .;Приказ №7 от 01.06.2020г.Дополнение к ТД№3 от 02.03.2020г.РВ за июнь 2020г, Табель за июнь 2020г ;РВ за июль 2020г,Табель за июль 2020г.РВ за август 2020г,Табель за август 2020г.</t>
  </si>
  <si>
    <t>Приказ №4 от 02.03.2020г.ТД№4 от02.03.2020г.РВ за март2020г, Табель за март 2020г.РВ за апрель 2020г, Табель за апрель 2020г.;РВ за май 2020г, Табель за май 2020г .;Приказ №6 от 01.06.2020г.Дополнение к ТД№3 от 02.03.2020г.РВ за июнь 2020г, Табель за июнь 2020г ;РВ за июль 2020г,Табель за июль 2020г.РВ за август 2020г,Табель за август 2020г.</t>
  </si>
  <si>
    <t>Приказ №2 от 02.03.2020г.ТД№2 от02.03.2020г.РВ за март2020г, Табель за март 2020г.РВ за апрель 2020г, Табель за апрель 2020г.;РВ за май 2020г, Табель за май 2020г .;РВ за июнь 2020г, Табель за июнь 2020г ;РВ за июль 2020г,Табель за июль 2020г.РВ за август 2020г,Табель за август 2020г.</t>
  </si>
  <si>
    <r>
      <rPr>
        <b/>
        <sz val="11"/>
        <color theme="1"/>
        <rFont val="Calibri"/>
        <family val="2"/>
        <charset val="204"/>
        <scheme val="minor"/>
      </rPr>
      <t xml:space="preserve">Сумма гранта 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charset val="204"/>
        <scheme val="minor"/>
      </rPr>
      <t>47 084 611 тг</t>
    </r>
    <r>
      <rPr>
        <sz val="11"/>
        <color theme="1"/>
        <rFont val="Calibri"/>
        <family val="2"/>
        <scheme val="minor"/>
      </rPr>
      <t>.</t>
    </r>
  </si>
  <si>
    <r>
      <t>Сумма гранта:</t>
    </r>
    <r>
      <rPr>
        <sz val="12"/>
        <rFont val="Times New Roman"/>
        <family val="1"/>
        <charset val="204"/>
      </rPr>
      <t xml:space="preserve"> 47 084 611 (сорок семь миллионов восемьдесят четыре тысячи шестьсот одиннадцать )тенге</t>
    </r>
  </si>
  <si>
    <t>Отчет №</t>
  </si>
  <si>
    <t>Отчет №3 на 26.10.2020г.</t>
  </si>
  <si>
    <t>Отчет №2 на 02.10.2020г.</t>
  </si>
  <si>
    <t>Сумма (3+4+5)</t>
  </si>
  <si>
    <t>Остаток(2-6)</t>
  </si>
  <si>
    <t>Отчет №4 на 26.11.2020г.</t>
  </si>
  <si>
    <t>Эеономия</t>
  </si>
  <si>
    <t>Экономия</t>
  </si>
  <si>
    <t>Приобретено 14.09.2020г.Кредиторская задолженность перед ИП"Сейсекеев Р" составляет 49 000  тенге.</t>
  </si>
  <si>
    <t>Приобретено 14.09.2020г.Кредиторская задолженность перед ИП"Сейсекеев Р" составляет 79 000 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</si>
</sst>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_-* #,##0\ _₽_-;\-* #,##0\ _₽_-;_-* \-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6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6" fontId="9" fillId="2" borderId="0" xfId="0" applyNumberFormat="1" applyFont="1" applyFill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166" fontId="11" fillId="2" borderId="1" xfId="1" applyNumberFormat="1" applyFont="1" applyFill="1" applyBorder="1" applyAlignment="1">
      <alignment horizontal="center" wrapText="1"/>
    </xf>
    <xf numFmtId="166" fontId="10" fillId="2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wrapText="1"/>
    </xf>
    <xf numFmtId="166" fontId="10" fillId="2" borderId="3" xfId="1" applyNumberFormat="1" applyFont="1" applyFill="1" applyBorder="1" applyAlignment="1">
      <alignment horizontal="center" wrapText="1"/>
    </xf>
    <xf numFmtId="166" fontId="10" fillId="2" borderId="1" xfId="1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166" fontId="11" fillId="2" borderId="2" xfId="1" applyNumberFormat="1" applyFont="1" applyFill="1" applyBorder="1" applyAlignment="1">
      <alignment horizontal="center" wrapText="1"/>
    </xf>
    <xf numFmtId="166" fontId="10" fillId="2" borderId="2" xfId="1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166" fontId="10" fillId="6" borderId="1" xfId="1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6" fontId="10" fillId="7" borderId="1" xfId="1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166" fontId="9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86;&#1090;&#1095;&#1077;&#1090;%20&#8470;1+&#8470;2/&#1054;&#1090;&#1095;&#1077;&#1090;%20&#8470;2&#1085;&#1072;%20%2031.07.2020/31.07.2020%20&#1055;&#1088;&#1080;&#1083;&#1086;&#1078;&#1077;&#1080;&#1077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отчет-2 "/>
      <sheetName val="прилож.1"/>
      <sheetName val="прилож.2"/>
      <sheetName val="Лист3"/>
    </sheetNames>
    <sheetDataSet>
      <sheetData sheetId="0" refreshError="1">
        <row r="8">
          <cell r="F8">
            <v>9016650</v>
          </cell>
        </row>
        <row r="10">
          <cell r="F10">
            <v>2250000</v>
          </cell>
        </row>
        <row r="11">
          <cell r="F11">
            <v>2250000</v>
          </cell>
        </row>
        <row r="12">
          <cell r="F12">
            <v>2250000</v>
          </cell>
        </row>
        <row r="13">
          <cell r="F13">
            <v>1350000</v>
          </cell>
        </row>
        <row r="14">
          <cell r="F14">
            <v>538650</v>
          </cell>
        </row>
        <row r="15">
          <cell r="F15">
            <v>189000</v>
          </cell>
        </row>
        <row r="16">
          <cell r="F16">
            <v>135000</v>
          </cell>
        </row>
        <row r="17">
          <cell r="F17">
            <v>54000</v>
          </cell>
        </row>
        <row r="19">
          <cell r="F19">
            <v>795000</v>
          </cell>
        </row>
        <row r="21">
          <cell r="F21">
            <v>159000</v>
          </cell>
        </row>
        <row r="22">
          <cell r="F22">
            <v>105406</v>
          </cell>
        </row>
        <row r="29">
          <cell r="F29">
            <v>143154</v>
          </cell>
        </row>
        <row r="30">
          <cell r="F30">
            <v>334026</v>
          </cell>
        </row>
        <row r="31">
          <cell r="F31">
            <v>45000</v>
          </cell>
        </row>
        <row r="78">
          <cell r="D78">
            <v>30</v>
          </cell>
          <cell r="E78">
            <v>200000</v>
          </cell>
        </row>
        <row r="79">
          <cell r="D79">
            <v>20</v>
          </cell>
          <cell r="E79">
            <v>700000</v>
          </cell>
        </row>
        <row r="82">
          <cell r="D82">
            <v>6</v>
          </cell>
          <cell r="E82">
            <v>500000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view="pageBreakPreview" topLeftCell="A7" zoomScale="110" zoomScaleNormal="110" zoomScaleSheetLayoutView="110" zoomScalePageLayoutView="40" workbookViewId="0">
      <selection activeCell="F8" sqref="F8"/>
    </sheetView>
  </sheetViews>
  <sheetFormatPr defaultColWidth="9.140625" defaultRowHeight="15.75" x14ac:dyDescent="0.25"/>
  <cols>
    <col min="1" max="1" width="3.5703125" style="33" customWidth="1"/>
    <col min="2" max="2" width="42.140625" style="34" customWidth="1"/>
    <col min="3" max="3" width="11.28515625" style="33" customWidth="1"/>
    <col min="4" max="4" width="9" style="35" customWidth="1"/>
    <col min="5" max="5" width="11.140625" style="36" customWidth="1"/>
    <col min="6" max="6" width="13" style="37" customWidth="1"/>
    <col min="7" max="8" width="10.7109375" style="1" customWidth="1"/>
    <col min="9" max="9" width="12.5703125" style="1" customWidth="1"/>
    <col min="10" max="10" width="16.28515625" style="38" customWidth="1"/>
    <col min="11" max="13" width="9.140625" style="1"/>
    <col min="14" max="14" width="10.85546875" style="1" bestFit="1" customWidth="1"/>
    <col min="15" max="16384" width="9.140625" style="1"/>
  </cols>
  <sheetData>
    <row r="1" spans="1:10" ht="60.75" customHeight="1" x14ac:dyDescent="0.25">
      <c r="G1" s="93" t="s">
        <v>72</v>
      </c>
      <c r="H1" s="93"/>
      <c r="I1" s="93"/>
    </row>
    <row r="2" spans="1:10" ht="20.25" customHeight="1" x14ac:dyDescent="0.25">
      <c r="A2" s="95" t="s">
        <v>10</v>
      </c>
      <c r="B2" s="95"/>
      <c r="C2" s="95"/>
      <c r="D2" s="95"/>
      <c r="E2" s="95"/>
      <c r="F2" s="95"/>
      <c r="G2" s="95"/>
      <c r="H2" s="95"/>
      <c r="I2" s="95"/>
    </row>
    <row r="3" spans="1:10" x14ac:dyDescent="0.25">
      <c r="A3" s="96" t="s">
        <v>14</v>
      </c>
      <c r="B3" s="96"/>
      <c r="C3" s="96"/>
      <c r="D3" s="96"/>
      <c r="E3" s="96"/>
      <c r="F3" s="96"/>
      <c r="G3" s="96"/>
      <c r="H3" s="96"/>
      <c r="I3" s="96"/>
    </row>
    <row r="4" spans="1:10" ht="15.75" customHeight="1" x14ac:dyDescent="0.25">
      <c r="A4" s="96" t="s">
        <v>15</v>
      </c>
      <c r="B4" s="96"/>
      <c r="C4" s="96"/>
      <c r="D4" s="96"/>
      <c r="E4" s="96"/>
      <c r="F4" s="96"/>
      <c r="G4" s="96"/>
      <c r="H4" s="96"/>
      <c r="I4" s="96"/>
    </row>
    <row r="5" spans="1:10" x14ac:dyDescent="0.25">
      <c r="A5" s="96" t="s">
        <v>115</v>
      </c>
      <c r="B5" s="96"/>
      <c r="C5" s="96"/>
      <c r="D5" s="96"/>
      <c r="E5" s="96"/>
      <c r="F5" s="96"/>
      <c r="G5" s="96"/>
      <c r="H5" s="96"/>
      <c r="I5" s="96"/>
    </row>
    <row r="6" spans="1:10" ht="19.5" customHeight="1" x14ac:dyDescent="0.25">
      <c r="A6" s="94" t="s">
        <v>0</v>
      </c>
      <c r="B6" s="94" t="s">
        <v>16</v>
      </c>
      <c r="C6" s="94" t="s">
        <v>1</v>
      </c>
      <c r="D6" s="94" t="s">
        <v>17</v>
      </c>
      <c r="E6" s="94" t="s">
        <v>9</v>
      </c>
      <c r="F6" s="94" t="s">
        <v>18</v>
      </c>
      <c r="G6" s="94" t="s">
        <v>19</v>
      </c>
      <c r="H6" s="94"/>
      <c r="I6" s="94"/>
      <c r="J6" s="1"/>
    </row>
    <row r="7" spans="1:10" ht="59.25" customHeight="1" x14ac:dyDescent="0.25">
      <c r="A7" s="94"/>
      <c r="B7" s="94"/>
      <c r="C7" s="94"/>
      <c r="D7" s="94"/>
      <c r="E7" s="94"/>
      <c r="F7" s="94"/>
      <c r="G7" s="32" t="s">
        <v>2</v>
      </c>
      <c r="H7" s="32" t="s">
        <v>20</v>
      </c>
      <c r="I7" s="32" t="s">
        <v>21</v>
      </c>
      <c r="J7" s="1"/>
    </row>
    <row r="8" spans="1:10" x14ac:dyDescent="0.25">
      <c r="A8" s="32">
        <v>1</v>
      </c>
      <c r="B8" s="39" t="s">
        <v>3</v>
      </c>
      <c r="C8" s="7"/>
      <c r="D8" s="40"/>
      <c r="E8" s="41"/>
      <c r="F8" s="42">
        <f>F9+F14+F15+F16+F17</f>
        <v>9016650</v>
      </c>
      <c r="G8" s="41"/>
      <c r="H8" s="41"/>
      <c r="I8" s="42">
        <f>I9+I14+I15+I16+I17</f>
        <v>9016650</v>
      </c>
      <c r="J8" s="1"/>
    </row>
    <row r="9" spans="1:10" x14ac:dyDescent="0.25">
      <c r="A9" s="7"/>
      <c r="B9" s="39" t="s">
        <v>22</v>
      </c>
      <c r="C9" s="32"/>
      <c r="D9" s="43"/>
      <c r="E9" s="42"/>
      <c r="F9" s="42">
        <f>SUM(F10:F13)</f>
        <v>8100000</v>
      </c>
      <c r="G9" s="42"/>
      <c r="H9" s="42"/>
      <c r="I9" s="42">
        <f>SUM(I10:I13)</f>
        <v>8100000</v>
      </c>
      <c r="J9" s="1"/>
    </row>
    <row r="10" spans="1:10" x14ac:dyDescent="0.25">
      <c r="A10" s="7"/>
      <c r="B10" s="7" t="s">
        <v>23</v>
      </c>
      <c r="C10" s="44" t="s">
        <v>71</v>
      </c>
      <c r="D10" s="40">
        <v>9</v>
      </c>
      <c r="E10" s="41">
        <v>250000</v>
      </c>
      <c r="F10" s="41">
        <f t="shared" ref="F10:F17" si="0">D10*E10</f>
        <v>2250000</v>
      </c>
      <c r="G10" s="41"/>
      <c r="H10" s="41"/>
      <c r="I10" s="41">
        <f t="shared" ref="I10:I17" si="1">F10</f>
        <v>2250000</v>
      </c>
      <c r="J10" s="1"/>
    </row>
    <row r="11" spans="1:10" x14ac:dyDescent="0.25">
      <c r="A11" s="7"/>
      <c r="B11" s="7" t="s">
        <v>24</v>
      </c>
      <c r="C11" s="44" t="s">
        <v>5</v>
      </c>
      <c r="D11" s="40">
        <v>9</v>
      </c>
      <c r="E11" s="41">
        <v>250000</v>
      </c>
      <c r="F11" s="41">
        <f t="shared" si="0"/>
        <v>2250000</v>
      </c>
      <c r="G11" s="41"/>
      <c r="H11" s="41"/>
      <c r="I11" s="41">
        <f t="shared" si="1"/>
        <v>2250000</v>
      </c>
      <c r="J11" s="1"/>
    </row>
    <row r="12" spans="1:10" x14ac:dyDescent="0.25">
      <c r="A12" s="7"/>
      <c r="B12" s="7" t="s">
        <v>25</v>
      </c>
      <c r="C12" s="44" t="s">
        <v>71</v>
      </c>
      <c r="D12" s="40">
        <v>9</v>
      </c>
      <c r="E12" s="41">
        <v>250000</v>
      </c>
      <c r="F12" s="41">
        <f t="shared" si="0"/>
        <v>2250000</v>
      </c>
      <c r="G12" s="41"/>
      <c r="H12" s="41"/>
      <c r="I12" s="41">
        <f t="shared" si="1"/>
        <v>2250000</v>
      </c>
      <c r="J12" s="1"/>
    </row>
    <row r="13" spans="1:10" x14ac:dyDescent="0.25">
      <c r="A13" s="7"/>
      <c r="B13" s="7" t="s">
        <v>12</v>
      </c>
      <c r="C13" s="44" t="s">
        <v>71</v>
      </c>
      <c r="D13" s="40">
        <v>9</v>
      </c>
      <c r="E13" s="41">
        <v>150000</v>
      </c>
      <c r="F13" s="41">
        <f t="shared" si="0"/>
        <v>1350000</v>
      </c>
      <c r="G13" s="41"/>
      <c r="H13" s="41"/>
      <c r="I13" s="41">
        <f t="shared" si="1"/>
        <v>1350000</v>
      </c>
      <c r="J13" s="1"/>
    </row>
    <row r="14" spans="1:10" x14ac:dyDescent="0.25">
      <c r="A14" s="7"/>
      <c r="B14" s="39" t="s">
        <v>7</v>
      </c>
      <c r="C14" s="32" t="s">
        <v>5</v>
      </c>
      <c r="D14" s="43">
        <v>9</v>
      </c>
      <c r="E14" s="42">
        <v>59850</v>
      </c>
      <c r="F14" s="42">
        <f t="shared" si="0"/>
        <v>538650</v>
      </c>
      <c r="G14" s="42"/>
      <c r="H14" s="42"/>
      <c r="I14" s="42">
        <f t="shared" si="1"/>
        <v>538650</v>
      </c>
      <c r="J14" s="1"/>
    </row>
    <row r="15" spans="1:10" ht="28.9" customHeight="1" x14ac:dyDescent="0.25">
      <c r="A15" s="7"/>
      <c r="B15" s="39" t="s">
        <v>26</v>
      </c>
      <c r="C15" s="32" t="s">
        <v>5</v>
      </c>
      <c r="D15" s="43">
        <v>9</v>
      </c>
      <c r="E15" s="42">
        <v>21000</v>
      </c>
      <c r="F15" s="42">
        <f t="shared" si="0"/>
        <v>189000</v>
      </c>
      <c r="G15" s="42"/>
      <c r="H15" s="42"/>
      <c r="I15" s="42">
        <f t="shared" si="1"/>
        <v>189000</v>
      </c>
      <c r="J15" s="1"/>
    </row>
    <row r="16" spans="1:10" x14ac:dyDescent="0.25">
      <c r="A16" s="45"/>
      <c r="B16" s="46" t="s">
        <v>27</v>
      </c>
      <c r="C16" s="47" t="s">
        <v>5</v>
      </c>
      <c r="D16" s="48">
        <v>9</v>
      </c>
      <c r="E16" s="49">
        <v>15000</v>
      </c>
      <c r="F16" s="49">
        <f t="shared" si="0"/>
        <v>135000</v>
      </c>
      <c r="G16" s="49"/>
      <c r="H16" s="49"/>
      <c r="I16" s="49">
        <f t="shared" si="1"/>
        <v>135000</v>
      </c>
      <c r="J16" s="1"/>
    </row>
    <row r="17" spans="1:10" x14ac:dyDescent="0.25">
      <c r="A17" s="7"/>
      <c r="B17" s="39" t="s">
        <v>74</v>
      </c>
      <c r="C17" s="32" t="s">
        <v>5</v>
      </c>
      <c r="D17" s="43">
        <v>9</v>
      </c>
      <c r="E17" s="50">
        <v>6000</v>
      </c>
      <c r="F17" s="50">
        <f t="shared" si="0"/>
        <v>54000</v>
      </c>
      <c r="G17" s="41"/>
      <c r="H17" s="41"/>
      <c r="I17" s="50">
        <f t="shared" si="1"/>
        <v>54000</v>
      </c>
      <c r="J17" s="1"/>
    </row>
    <row r="18" spans="1:10" ht="25.9" customHeight="1" x14ac:dyDescent="0.25">
      <c r="A18" s="51">
        <v>2</v>
      </c>
      <c r="B18" s="52" t="s">
        <v>28</v>
      </c>
      <c r="C18" s="53"/>
      <c r="D18" s="54"/>
      <c r="E18" s="55"/>
      <c r="F18" s="56">
        <f>SUM(F19:F26)</f>
        <v>1627301</v>
      </c>
      <c r="G18" s="55"/>
      <c r="H18" s="55"/>
      <c r="I18" s="56">
        <f>SUM(I19:I26)</f>
        <v>1627301</v>
      </c>
      <c r="J18" s="1"/>
    </row>
    <row r="19" spans="1:10" x14ac:dyDescent="0.25">
      <c r="A19" s="7"/>
      <c r="B19" s="7" t="s">
        <v>29</v>
      </c>
      <c r="C19" s="44" t="s">
        <v>8</v>
      </c>
      <c r="D19" s="40">
        <v>3</v>
      </c>
      <c r="E19" s="41">
        <v>265000</v>
      </c>
      <c r="F19" s="41">
        <f t="shared" ref="F19:F26" si="2">D19*E19</f>
        <v>795000</v>
      </c>
      <c r="G19" s="41"/>
      <c r="H19" s="41"/>
      <c r="I19" s="41">
        <f t="shared" ref="I19:I26" si="3">F19</f>
        <v>795000</v>
      </c>
      <c r="J19" s="1"/>
    </row>
    <row r="20" spans="1:10" x14ac:dyDescent="0.25">
      <c r="A20" s="7"/>
      <c r="B20" s="7" t="s">
        <v>30</v>
      </c>
      <c r="C20" s="44" t="s">
        <v>8</v>
      </c>
      <c r="D20" s="40">
        <v>1</v>
      </c>
      <c r="E20" s="41">
        <v>79000</v>
      </c>
      <c r="F20" s="41">
        <f t="shared" si="2"/>
        <v>79000</v>
      </c>
      <c r="G20" s="41"/>
      <c r="H20" s="41"/>
      <c r="I20" s="41">
        <f t="shared" si="3"/>
        <v>79000</v>
      </c>
      <c r="J20" s="1"/>
    </row>
    <row r="21" spans="1:10" x14ac:dyDescent="0.25">
      <c r="A21" s="7"/>
      <c r="B21" s="7" t="s">
        <v>108</v>
      </c>
      <c r="C21" s="44" t="s">
        <v>8</v>
      </c>
      <c r="D21" s="40">
        <v>1</v>
      </c>
      <c r="E21" s="41">
        <v>79000</v>
      </c>
      <c r="F21" s="41">
        <f t="shared" si="2"/>
        <v>79000</v>
      </c>
      <c r="G21" s="41"/>
      <c r="H21" s="41"/>
      <c r="I21" s="41">
        <f t="shared" si="3"/>
        <v>79000</v>
      </c>
      <c r="J21" s="1"/>
    </row>
    <row r="22" spans="1:10" x14ac:dyDescent="0.25">
      <c r="A22" s="57"/>
      <c r="B22" s="7" t="s">
        <v>31</v>
      </c>
      <c r="C22" s="44" t="s">
        <v>8</v>
      </c>
      <c r="D22" s="44">
        <v>1</v>
      </c>
      <c r="E22" s="8">
        <v>159000</v>
      </c>
      <c r="F22" s="8">
        <f t="shared" si="2"/>
        <v>159000</v>
      </c>
      <c r="G22" s="8"/>
      <c r="H22" s="8"/>
      <c r="I22" s="41">
        <f t="shared" si="3"/>
        <v>159000</v>
      </c>
      <c r="J22" s="1"/>
    </row>
    <row r="23" spans="1:10" x14ac:dyDescent="0.25">
      <c r="A23" s="57"/>
      <c r="B23" s="7" t="s">
        <v>32</v>
      </c>
      <c r="C23" s="44" t="s">
        <v>8</v>
      </c>
      <c r="D23" s="44">
        <v>1</v>
      </c>
      <c r="E23" s="8">
        <v>105406</v>
      </c>
      <c r="F23" s="8">
        <f t="shared" si="2"/>
        <v>105406</v>
      </c>
      <c r="G23" s="8"/>
      <c r="H23" s="8"/>
      <c r="I23" s="41">
        <f t="shared" si="3"/>
        <v>105406</v>
      </c>
      <c r="J23" s="1"/>
    </row>
    <row r="24" spans="1:10" x14ac:dyDescent="0.25">
      <c r="A24" s="57"/>
      <c r="B24" s="7" t="s">
        <v>33</v>
      </c>
      <c r="C24" s="44" t="s">
        <v>8</v>
      </c>
      <c r="D24" s="44">
        <v>3</v>
      </c>
      <c r="E24" s="6">
        <v>57009</v>
      </c>
      <c r="F24" s="8">
        <f t="shared" si="2"/>
        <v>171027</v>
      </c>
      <c r="G24" s="41"/>
      <c r="H24" s="41"/>
      <c r="I24" s="41">
        <f t="shared" si="3"/>
        <v>171027</v>
      </c>
      <c r="J24" s="1"/>
    </row>
    <row r="25" spans="1:10" x14ac:dyDescent="0.25">
      <c r="A25" s="57"/>
      <c r="B25" s="7" t="s">
        <v>109</v>
      </c>
      <c r="C25" s="44" t="s">
        <v>8</v>
      </c>
      <c r="D25" s="44">
        <v>1</v>
      </c>
      <c r="E25" s="6">
        <v>49000</v>
      </c>
      <c r="F25" s="8">
        <f t="shared" si="2"/>
        <v>49000</v>
      </c>
      <c r="G25" s="41"/>
      <c r="H25" s="41"/>
      <c r="I25" s="41">
        <f t="shared" si="3"/>
        <v>49000</v>
      </c>
      <c r="J25" s="1"/>
    </row>
    <row r="26" spans="1:10" x14ac:dyDescent="0.25">
      <c r="A26" s="57"/>
      <c r="B26" s="9" t="s">
        <v>34</v>
      </c>
      <c r="C26" s="44" t="s">
        <v>8</v>
      </c>
      <c r="D26" s="44">
        <v>2</v>
      </c>
      <c r="E26" s="8">
        <v>94934</v>
      </c>
      <c r="F26" s="8">
        <f t="shared" si="2"/>
        <v>189868</v>
      </c>
      <c r="G26" s="41"/>
      <c r="H26" s="41"/>
      <c r="I26" s="41">
        <f t="shared" si="3"/>
        <v>189868</v>
      </c>
      <c r="J26" s="1"/>
    </row>
    <row r="27" spans="1:10" x14ac:dyDescent="0.25">
      <c r="A27" s="32">
        <v>3</v>
      </c>
      <c r="B27" s="39" t="s">
        <v>13</v>
      </c>
      <c r="C27" s="44"/>
      <c r="D27" s="44"/>
      <c r="E27" s="8"/>
      <c r="F27" s="18">
        <f>F28+F46+F50</f>
        <v>36440660</v>
      </c>
      <c r="G27" s="18">
        <f t="shared" ref="G27:I27" si="4">G28+G46+G50</f>
        <v>0</v>
      </c>
      <c r="H27" s="18">
        <f t="shared" si="4"/>
        <v>0</v>
      </c>
      <c r="I27" s="18">
        <f t="shared" si="4"/>
        <v>36440660</v>
      </c>
      <c r="J27" s="1"/>
    </row>
    <row r="28" spans="1:10" ht="53.45" customHeight="1" x14ac:dyDescent="0.25">
      <c r="A28" s="7"/>
      <c r="B28" s="39" t="s">
        <v>35</v>
      </c>
      <c r="C28" s="44"/>
      <c r="D28" s="44"/>
      <c r="E28" s="8"/>
      <c r="F28" s="18">
        <f>F29+F42</f>
        <v>4440660</v>
      </c>
      <c r="G28" s="18">
        <f t="shared" ref="G28:I28" si="5">G29+G42</f>
        <v>0</v>
      </c>
      <c r="H28" s="18">
        <f t="shared" si="5"/>
        <v>0</v>
      </c>
      <c r="I28" s="18">
        <f t="shared" si="5"/>
        <v>4440660</v>
      </c>
      <c r="J28" s="1"/>
    </row>
    <row r="29" spans="1:10" x14ac:dyDescent="0.25">
      <c r="A29" s="7"/>
      <c r="B29" s="39" t="s">
        <v>73</v>
      </c>
      <c r="C29" s="58"/>
      <c r="D29" s="58"/>
      <c r="E29" s="23"/>
      <c r="F29" s="59">
        <f>F30+F34+F38</f>
        <v>690660</v>
      </c>
      <c r="G29" s="59">
        <f t="shared" ref="G29:I29" si="6">G30+G34+G38</f>
        <v>0</v>
      </c>
      <c r="H29" s="59">
        <f t="shared" si="6"/>
        <v>0</v>
      </c>
      <c r="I29" s="59">
        <f t="shared" si="6"/>
        <v>690660</v>
      </c>
      <c r="J29" s="1"/>
    </row>
    <row r="30" spans="1:10" ht="25.5" x14ac:dyDescent="0.25">
      <c r="A30" s="7"/>
      <c r="B30" s="60" t="s">
        <v>36</v>
      </c>
      <c r="C30" s="58"/>
      <c r="D30" s="58"/>
      <c r="E30" s="23"/>
      <c r="F30" s="59">
        <f>SUM(F31:F33)</f>
        <v>522180</v>
      </c>
      <c r="G30" s="23"/>
      <c r="H30" s="23"/>
      <c r="I30" s="59">
        <f>I31+I32+I33</f>
        <v>522180</v>
      </c>
      <c r="J30" s="1"/>
    </row>
    <row r="31" spans="1:10" ht="25.5" x14ac:dyDescent="0.25">
      <c r="A31" s="7"/>
      <c r="B31" s="7" t="s">
        <v>37</v>
      </c>
      <c r="C31" s="44" t="s">
        <v>11</v>
      </c>
      <c r="D31" s="44">
        <v>27</v>
      </c>
      <c r="E31" s="8">
        <v>5302</v>
      </c>
      <c r="F31" s="23">
        <f>D31*E31</f>
        <v>143154</v>
      </c>
      <c r="G31" s="23"/>
      <c r="H31" s="23"/>
      <c r="I31" s="23">
        <f>F31</f>
        <v>143154</v>
      </c>
      <c r="J31" s="1"/>
    </row>
    <row r="32" spans="1:10" ht="25.5" x14ac:dyDescent="0.25">
      <c r="A32" s="7"/>
      <c r="B32" s="4" t="s">
        <v>39</v>
      </c>
      <c r="C32" s="44" t="s">
        <v>11</v>
      </c>
      <c r="D32" s="44">
        <v>18</v>
      </c>
      <c r="E32" s="8">
        <v>18557</v>
      </c>
      <c r="F32" s="23">
        <f>D32*E32</f>
        <v>334026</v>
      </c>
      <c r="G32" s="23"/>
      <c r="H32" s="23"/>
      <c r="I32" s="23">
        <f>F32</f>
        <v>334026</v>
      </c>
      <c r="J32" s="1"/>
    </row>
    <row r="33" spans="1:10" x14ac:dyDescent="0.25">
      <c r="A33" s="7"/>
      <c r="B33" s="7" t="s">
        <v>40</v>
      </c>
      <c r="C33" s="44" t="s">
        <v>6</v>
      </c>
      <c r="D33" s="44">
        <v>9</v>
      </c>
      <c r="E33" s="8">
        <v>5000</v>
      </c>
      <c r="F33" s="23">
        <f>D33*E33</f>
        <v>45000</v>
      </c>
      <c r="G33" s="23"/>
      <c r="H33" s="23"/>
      <c r="I33" s="23">
        <f>F33</f>
        <v>45000</v>
      </c>
      <c r="J33" s="1"/>
    </row>
    <row r="34" spans="1:10" ht="25.5" x14ac:dyDescent="0.25">
      <c r="A34" s="7"/>
      <c r="B34" s="39" t="s">
        <v>42</v>
      </c>
      <c r="C34" s="44"/>
      <c r="D34" s="44"/>
      <c r="E34" s="8"/>
      <c r="F34" s="18">
        <f>F35+F36+F37</f>
        <v>140876</v>
      </c>
      <c r="G34" s="8"/>
      <c r="H34" s="8"/>
      <c r="I34" s="18">
        <f>I35+I36+I37</f>
        <v>140876</v>
      </c>
      <c r="J34" s="1"/>
    </row>
    <row r="35" spans="1:10" ht="25.5" x14ac:dyDescent="0.25">
      <c r="A35" s="7"/>
      <c r="B35" s="7" t="s">
        <v>43</v>
      </c>
      <c r="C35" s="44" t="s">
        <v>11</v>
      </c>
      <c r="D35" s="44">
        <v>4</v>
      </c>
      <c r="E35" s="8">
        <v>5302</v>
      </c>
      <c r="F35" s="8">
        <f>D35*E35</f>
        <v>21208</v>
      </c>
      <c r="G35" s="8"/>
      <c r="H35" s="8"/>
      <c r="I35" s="8">
        <f>F35</f>
        <v>21208</v>
      </c>
      <c r="J35" s="1"/>
    </row>
    <row r="36" spans="1:10" ht="21" customHeight="1" x14ac:dyDescent="0.25">
      <c r="A36" s="7"/>
      <c r="B36" s="4" t="s">
        <v>44</v>
      </c>
      <c r="C36" s="44" t="s">
        <v>38</v>
      </c>
      <c r="D36" s="5">
        <v>3</v>
      </c>
      <c r="E36" s="8">
        <v>18000</v>
      </c>
      <c r="F36" s="8">
        <f>D36*E36</f>
        <v>54000</v>
      </c>
      <c r="G36" s="8"/>
      <c r="H36" s="8"/>
      <c r="I36" s="8">
        <f>F36</f>
        <v>54000</v>
      </c>
      <c r="J36" s="1"/>
    </row>
    <row r="37" spans="1:10" x14ac:dyDescent="0.25">
      <c r="A37" s="7"/>
      <c r="B37" s="7" t="s">
        <v>41</v>
      </c>
      <c r="C37" s="44" t="s">
        <v>6</v>
      </c>
      <c r="D37" s="44">
        <v>2</v>
      </c>
      <c r="E37" s="8">
        <v>32834</v>
      </c>
      <c r="F37" s="8">
        <f>D37*E37</f>
        <v>65668</v>
      </c>
      <c r="G37" s="8"/>
      <c r="H37" s="8"/>
      <c r="I37" s="8">
        <f>F37</f>
        <v>65668</v>
      </c>
      <c r="J37" s="1"/>
    </row>
    <row r="38" spans="1:10" ht="28.15" customHeight="1" x14ac:dyDescent="0.25">
      <c r="A38" s="7"/>
      <c r="B38" s="39" t="s">
        <v>47</v>
      </c>
      <c r="C38" s="44"/>
      <c r="D38" s="44"/>
      <c r="E38" s="8"/>
      <c r="F38" s="18">
        <f>F39+F40+F41</f>
        <v>27604</v>
      </c>
      <c r="G38" s="8"/>
      <c r="H38" s="8"/>
      <c r="I38" s="18">
        <f>I39+I40+I41</f>
        <v>27604</v>
      </c>
      <c r="J38" s="1"/>
    </row>
    <row r="39" spans="1:10" ht="25.5" x14ac:dyDescent="0.25">
      <c r="A39" s="7"/>
      <c r="B39" s="7" t="s">
        <v>45</v>
      </c>
      <c r="C39" s="44" t="s">
        <v>38</v>
      </c>
      <c r="D39" s="44">
        <v>2</v>
      </c>
      <c r="E39" s="8">
        <v>5302</v>
      </c>
      <c r="F39" s="8">
        <f>D39*E39</f>
        <v>10604</v>
      </c>
      <c r="G39" s="8"/>
      <c r="H39" s="8"/>
      <c r="I39" s="8">
        <f>F39</f>
        <v>10604</v>
      </c>
      <c r="J39" s="1"/>
    </row>
    <row r="40" spans="1:10" ht="25.5" x14ac:dyDescent="0.25">
      <c r="A40" s="7"/>
      <c r="B40" s="4" t="s">
        <v>48</v>
      </c>
      <c r="C40" s="44" t="s">
        <v>11</v>
      </c>
      <c r="D40" s="5">
        <v>1</v>
      </c>
      <c r="E40" s="8">
        <v>15000</v>
      </c>
      <c r="F40" s="8">
        <f>D40*E40</f>
        <v>15000</v>
      </c>
      <c r="G40" s="8"/>
      <c r="H40" s="8"/>
      <c r="I40" s="8">
        <f>F40</f>
        <v>15000</v>
      </c>
      <c r="J40" s="1"/>
    </row>
    <row r="41" spans="1:10" x14ac:dyDescent="0.25">
      <c r="A41" s="7"/>
      <c r="B41" s="7" t="s">
        <v>46</v>
      </c>
      <c r="C41" s="44" t="s">
        <v>6</v>
      </c>
      <c r="D41" s="44">
        <v>2</v>
      </c>
      <c r="E41" s="8">
        <v>1000</v>
      </c>
      <c r="F41" s="8">
        <f>D41*E41</f>
        <v>2000</v>
      </c>
      <c r="G41" s="8"/>
      <c r="H41" s="8"/>
      <c r="I41" s="8">
        <f>F41</f>
        <v>2000</v>
      </c>
      <c r="J41" s="1"/>
    </row>
    <row r="42" spans="1:10" ht="37.9" customHeight="1" x14ac:dyDescent="0.25">
      <c r="A42" s="7"/>
      <c r="B42" s="39" t="s">
        <v>49</v>
      </c>
      <c r="C42" s="44"/>
      <c r="D42" s="44"/>
      <c r="E42" s="8"/>
      <c r="F42" s="18">
        <f>F43+F44+F45</f>
        <v>3750000</v>
      </c>
      <c r="G42" s="8"/>
      <c r="H42" s="8"/>
      <c r="I42" s="18">
        <f>I43+I44+I45</f>
        <v>3750000</v>
      </c>
    </row>
    <row r="43" spans="1:10" ht="32.25" customHeight="1" x14ac:dyDescent="0.25">
      <c r="A43" s="57"/>
      <c r="B43" s="7" t="s">
        <v>77</v>
      </c>
      <c r="C43" s="44" t="s">
        <v>4</v>
      </c>
      <c r="D43" s="44">
        <v>1</v>
      </c>
      <c r="E43" s="8">
        <v>1500000</v>
      </c>
      <c r="F43" s="8">
        <f>D43*E43</f>
        <v>1500000</v>
      </c>
      <c r="G43" s="8"/>
      <c r="H43" s="8"/>
      <c r="I43" s="8">
        <f>F43</f>
        <v>1500000</v>
      </c>
    </row>
    <row r="44" spans="1:10" ht="37.9" customHeight="1" x14ac:dyDescent="0.25">
      <c r="A44" s="57"/>
      <c r="B44" s="7" t="s">
        <v>76</v>
      </c>
      <c r="C44" s="44" t="s">
        <v>4</v>
      </c>
      <c r="D44" s="44">
        <v>1</v>
      </c>
      <c r="E44" s="8">
        <v>1200000</v>
      </c>
      <c r="F44" s="8">
        <f>D44*E44</f>
        <v>1200000</v>
      </c>
      <c r="G44" s="8"/>
      <c r="H44" s="8"/>
      <c r="I44" s="8">
        <f>F44</f>
        <v>1200000</v>
      </c>
    </row>
    <row r="45" spans="1:10" ht="42.6" customHeight="1" x14ac:dyDescent="0.25">
      <c r="A45" s="7"/>
      <c r="B45" s="7" t="s">
        <v>75</v>
      </c>
      <c r="C45" s="44" t="s">
        <v>4</v>
      </c>
      <c r="D45" s="44">
        <v>1</v>
      </c>
      <c r="E45" s="8">
        <v>1050000</v>
      </c>
      <c r="F45" s="8">
        <f>D45*E45</f>
        <v>1050000</v>
      </c>
      <c r="G45" s="8"/>
      <c r="H45" s="8"/>
      <c r="I45" s="8">
        <f>F45</f>
        <v>1050000</v>
      </c>
    </row>
    <row r="46" spans="1:10" ht="34.5" customHeight="1" x14ac:dyDescent="0.25">
      <c r="A46" s="7"/>
      <c r="B46" s="39" t="s">
        <v>78</v>
      </c>
      <c r="C46" s="44"/>
      <c r="D46" s="44"/>
      <c r="E46" s="8"/>
      <c r="F46" s="18">
        <f>F47</f>
        <v>20000000</v>
      </c>
      <c r="G46" s="8"/>
      <c r="H46" s="8"/>
      <c r="I46" s="18">
        <f>I47</f>
        <v>20000000</v>
      </c>
    </row>
    <row r="47" spans="1:10" x14ac:dyDescent="0.25">
      <c r="A47" s="7"/>
      <c r="B47" s="7" t="s">
        <v>70</v>
      </c>
      <c r="C47" s="44"/>
      <c r="D47" s="44"/>
      <c r="E47" s="8"/>
      <c r="F47" s="18">
        <f>F48+F49</f>
        <v>20000000</v>
      </c>
      <c r="G47" s="8"/>
      <c r="H47" s="8"/>
      <c r="I47" s="18">
        <f>I48+I49</f>
        <v>20000000</v>
      </c>
    </row>
    <row r="48" spans="1:10" ht="25.5" x14ac:dyDescent="0.25">
      <c r="A48" s="61"/>
      <c r="B48" s="3" t="s">
        <v>68</v>
      </c>
      <c r="C48" s="44" t="s">
        <v>8</v>
      </c>
      <c r="D48" s="44">
        <v>30</v>
      </c>
      <c r="E48" s="8">
        <v>200000</v>
      </c>
      <c r="F48" s="8">
        <f>D48*E48</f>
        <v>6000000</v>
      </c>
      <c r="G48" s="8"/>
      <c r="H48" s="8"/>
      <c r="I48" s="8">
        <f>F48</f>
        <v>6000000</v>
      </c>
    </row>
    <row r="49" spans="1:9" s="1" customFormat="1" ht="25.5" x14ac:dyDescent="0.25">
      <c r="A49" s="61"/>
      <c r="B49" s="3" t="s">
        <v>69</v>
      </c>
      <c r="C49" s="44" t="s">
        <v>8</v>
      </c>
      <c r="D49" s="44">
        <v>20</v>
      </c>
      <c r="E49" s="8">
        <v>700000</v>
      </c>
      <c r="F49" s="8">
        <f>D49*E49</f>
        <v>14000000</v>
      </c>
      <c r="G49" s="8"/>
      <c r="H49" s="8"/>
      <c r="I49" s="8">
        <f>F49</f>
        <v>14000000</v>
      </c>
    </row>
    <row r="50" spans="1:9" s="1" customFormat="1" ht="38.25" x14ac:dyDescent="0.25">
      <c r="A50" s="7"/>
      <c r="B50" s="39" t="s">
        <v>50</v>
      </c>
      <c r="C50" s="32"/>
      <c r="D50" s="32"/>
      <c r="E50" s="18"/>
      <c r="F50" s="18">
        <f>F51+F52</f>
        <v>12000000</v>
      </c>
      <c r="G50" s="18"/>
      <c r="H50" s="18"/>
      <c r="I50" s="18">
        <f>I51+I52</f>
        <v>12000000</v>
      </c>
    </row>
    <row r="51" spans="1:9" s="1" customFormat="1" ht="25.5" x14ac:dyDescent="0.25">
      <c r="A51" s="7"/>
      <c r="B51" s="7" t="s">
        <v>51</v>
      </c>
      <c r="C51" s="44" t="s">
        <v>4</v>
      </c>
      <c r="D51" s="44">
        <v>1</v>
      </c>
      <c r="E51" s="8">
        <v>9000000</v>
      </c>
      <c r="F51" s="8">
        <f>D51*E51</f>
        <v>9000000</v>
      </c>
      <c r="G51" s="8"/>
      <c r="H51" s="8"/>
      <c r="I51" s="8">
        <f>F51</f>
        <v>9000000</v>
      </c>
    </row>
    <row r="52" spans="1:9" s="1" customFormat="1" ht="25.5" x14ac:dyDescent="0.25">
      <c r="A52" s="7"/>
      <c r="B52" s="7" t="s">
        <v>52</v>
      </c>
      <c r="C52" s="44" t="s">
        <v>4</v>
      </c>
      <c r="D52" s="44">
        <v>6</v>
      </c>
      <c r="E52" s="8">
        <v>500000</v>
      </c>
      <c r="F52" s="8">
        <f>D52*E52</f>
        <v>3000000</v>
      </c>
      <c r="G52" s="8"/>
      <c r="H52" s="8"/>
      <c r="I52" s="8">
        <f>F52</f>
        <v>3000000</v>
      </c>
    </row>
    <row r="53" spans="1:9" s="1" customFormat="1" x14ac:dyDescent="0.25">
      <c r="A53" s="7"/>
      <c r="B53" s="39" t="s">
        <v>53</v>
      </c>
      <c r="C53" s="44"/>
      <c r="D53" s="44"/>
      <c r="E53" s="62"/>
      <c r="F53" s="63">
        <f>F8+F18+F27</f>
        <v>47084611</v>
      </c>
      <c r="G53" s="62"/>
      <c r="H53" s="62"/>
      <c r="I53" s="63">
        <f>F53</f>
        <v>47084611</v>
      </c>
    </row>
    <row r="55" spans="1:9" s="1" customFormat="1" ht="31.5" x14ac:dyDescent="0.25">
      <c r="A55" s="33"/>
      <c r="B55" s="2" t="s">
        <v>54</v>
      </c>
      <c r="C55" s="33"/>
      <c r="D55" s="35"/>
      <c r="E55" s="36"/>
      <c r="F55" s="37"/>
    </row>
    <row r="56" spans="1:9" s="1" customFormat="1" x14ac:dyDescent="0.25">
      <c r="A56" s="33"/>
      <c r="B56" s="2"/>
      <c r="C56" s="33"/>
      <c r="D56" s="35"/>
      <c r="E56" s="36"/>
      <c r="F56" s="37"/>
    </row>
    <row r="57" spans="1:9" s="1" customFormat="1" x14ac:dyDescent="0.25">
      <c r="A57" s="33"/>
      <c r="B57" s="2" t="s">
        <v>55</v>
      </c>
      <c r="C57" s="33"/>
      <c r="D57" s="35"/>
      <c r="E57" s="36"/>
      <c r="F57" s="37"/>
    </row>
    <row r="58" spans="1:9" s="1" customFormat="1" ht="31.5" x14ac:dyDescent="0.25">
      <c r="A58" s="33"/>
      <c r="B58" s="2" t="s">
        <v>67</v>
      </c>
      <c r="C58" s="33"/>
      <c r="D58" s="35"/>
      <c r="E58" s="36"/>
      <c r="F58" s="37"/>
    </row>
    <row r="59" spans="1:9" s="1" customFormat="1" x14ac:dyDescent="0.25">
      <c r="A59" s="33"/>
      <c r="B59" s="2" t="s">
        <v>56</v>
      </c>
      <c r="C59" s="33"/>
      <c r="D59" s="35"/>
      <c r="E59" s="36"/>
      <c r="F59" s="37"/>
    </row>
    <row r="60" spans="1:9" s="1" customFormat="1" x14ac:dyDescent="0.25">
      <c r="A60" s="33"/>
      <c r="B60" s="2" t="s">
        <v>57</v>
      </c>
      <c r="C60" s="33"/>
      <c r="D60" s="35"/>
      <c r="E60" s="36"/>
      <c r="F60" s="37"/>
    </row>
    <row r="61" spans="1:9" s="1" customFormat="1" x14ac:dyDescent="0.25">
      <c r="A61" s="33"/>
      <c r="B61" s="2" t="s">
        <v>58</v>
      </c>
      <c r="C61" s="33"/>
      <c r="D61" s="35"/>
      <c r="E61" s="36"/>
      <c r="F61" s="37"/>
    </row>
    <row r="62" spans="1:9" s="1" customFormat="1" ht="31.5" x14ac:dyDescent="0.25">
      <c r="A62" s="33"/>
      <c r="B62" s="2" t="s">
        <v>59</v>
      </c>
      <c r="C62" s="33"/>
      <c r="D62" s="35"/>
      <c r="E62" s="36"/>
      <c r="F62" s="37"/>
    </row>
    <row r="63" spans="1:9" s="1" customFormat="1" ht="31.5" x14ac:dyDescent="0.25">
      <c r="A63" s="33"/>
      <c r="B63" s="2" t="s">
        <v>60</v>
      </c>
      <c r="C63" s="33"/>
      <c r="D63" s="35"/>
      <c r="E63" s="36"/>
      <c r="F63" s="37"/>
    </row>
    <row r="64" spans="1:9" s="1" customFormat="1" x14ac:dyDescent="0.25">
      <c r="A64" s="33"/>
      <c r="B64" s="2" t="s">
        <v>61</v>
      </c>
      <c r="C64" s="33"/>
      <c r="D64" s="35"/>
      <c r="E64" s="36"/>
      <c r="F64" s="37"/>
    </row>
    <row r="65" spans="2:8" s="1" customFormat="1" x14ac:dyDescent="0.25">
      <c r="B65" s="2" t="s">
        <v>62</v>
      </c>
      <c r="C65" s="33"/>
      <c r="D65" s="35"/>
      <c r="E65" s="36"/>
      <c r="F65" s="37"/>
    </row>
    <row r="66" spans="2:8" s="1" customFormat="1" x14ac:dyDescent="0.25">
      <c r="B66" s="2" t="s">
        <v>63</v>
      </c>
      <c r="C66" s="33"/>
      <c r="D66" s="35"/>
      <c r="E66" s="36"/>
      <c r="F66" s="37"/>
    </row>
    <row r="67" spans="2:8" s="1" customFormat="1" x14ac:dyDescent="0.25">
      <c r="B67" s="2" t="s">
        <v>64</v>
      </c>
      <c r="C67" s="33"/>
      <c r="D67" s="35"/>
      <c r="E67" s="36"/>
      <c r="F67" s="37"/>
    </row>
    <row r="68" spans="2:8" s="1" customFormat="1" ht="31.5" x14ac:dyDescent="0.25">
      <c r="B68" s="2" t="s">
        <v>65</v>
      </c>
      <c r="C68" s="33"/>
      <c r="D68" s="35"/>
      <c r="E68" s="36"/>
      <c r="F68" s="37"/>
    </row>
    <row r="69" spans="2:8" s="1" customFormat="1" x14ac:dyDescent="0.25">
      <c r="B69" s="2" t="s">
        <v>61</v>
      </c>
      <c r="C69" s="33"/>
      <c r="D69" s="35"/>
      <c r="E69" s="36"/>
      <c r="F69" s="37"/>
    </row>
    <row r="70" spans="2:8" s="1" customFormat="1" x14ac:dyDescent="0.25">
      <c r="B70" s="2" t="s">
        <v>66</v>
      </c>
      <c r="C70" s="33"/>
      <c r="D70" s="35"/>
      <c r="E70" s="36"/>
      <c r="F70" s="91" t="s">
        <v>79</v>
      </c>
      <c r="G70" s="92"/>
      <c r="H70" s="92"/>
    </row>
    <row r="71" spans="2:8" s="1" customFormat="1" x14ac:dyDescent="0.25">
      <c r="B71" s="2"/>
      <c r="C71" s="33"/>
      <c r="D71" s="35"/>
      <c r="E71" s="36"/>
      <c r="F71" s="37"/>
    </row>
  </sheetData>
  <mergeCells count="13">
    <mergeCell ref="F70:H70"/>
    <mergeCell ref="G1:I1"/>
    <mergeCell ref="A6:A7"/>
    <mergeCell ref="C6:C7"/>
    <mergeCell ref="D6:D7"/>
    <mergeCell ref="E6:E7"/>
    <mergeCell ref="A2:I2"/>
    <mergeCell ref="A3:I3"/>
    <mergeCell ref="A4:I4"/>
    <mergeCell ref="A5:I5"/>
    <mergeCell ref="F6:F7"/>
    <mergeCell ref="G6:I6"/>
    <mergeCell ref="B6:B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 &amp;P</oddFooter>
  </headerFooter>
  <rowBreaks count="1" manualBreakCount="1"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7B29-7A84-4E96-ACDB-E4885835B82C}">
  <sheetPr>
    <pageSetUpPr fitToPage="1"/>
  </sheetPr>
  <dimension ref="A2:N66"/>
  <sheetViews>
    <sheetView tabSelected="1" topLeftCell="A50" zoomScale="77" zoomScaleNormal="77" workbookViewId="0">
      <selection activeCell="I16" sqref="I16"/>
    </sheetView>
  </sheetViews>
  <sheetFormatPr defaultColWidth="8.85546875" defaultRowHeight="15" x14ac:dyDescent="0.25"/>
  <cols>
    <col min="1" max="1" width="5.28515625" style="65" customWidth="1"/>
    <col min="2" max="2" width="34.140625" style="69" customWidth="1"/>
    <col min="3" max="3" width="12.5703125" style="65" bestFit="1" customWidth="1"/>
    <col min="4" max="4" width="12.42578125" style="65" customWidth="1"/>
    <col min="5" max="5" width="0.7109375" style="65" hidden="1" customWidth="1"/>
    <col min="6" max="6" width="14.28515625" style="65" customWidth="1"/>
    <col min="7" max="7" width="13.5703125" style="67" customWidth="1"/>
    <col min="8" max="8" width="13.5703125" style="78" customWidth="1"/>
    <col min="9" max="9" width="15.5703125" style="65" customWidth="1"/>
    <col min="10" max="10" width="13.5703125" style="65" customWidth="1"/>
    <col min="11" max="11" width="48.140625" style="65" customWidth="1"/>
    <col min="12" max="12" width="35" style="65" customWidth="1"/>
    <col min="13" max="13" width="11.85546875" style="65" bestFit="1" customWidth="1"/>
    <col min="14" max="14" width="12" style="65" customWidth="1"/>
    <col min="15" max="16384" width="8.85546875" style="65"/>
  </cols>
  <sheetData>
    <row r="2" spans="1:13" x14ac:dyDescent="0.25">
      <c r="K2" s="98"/>
      <c r="L2" s="98"/>
    </row>
    <row r="3" spans="1:13" x14ac:dyDescent="0.25">
      <c r="K3" s="98"/>
      <c r="L3" s="98"/>
    </row>
    <row r="5" spans="1:13" x14ac:dyDescent="0.25">
      <c r="A5" s="97" t="s">
        <v>80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3" x14ac:dyDescent="0.25">
      <c r="A6" s="97" t="s">
        <v>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8" spans="1:13" x14ac:dyDescent="0.25">
      <c r="A8" s="99" t="s">
        <v>82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3" x14ac:dyDescent="0.25">
      <c r="A9" s="99" t="s">
        <v>83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3" x14ac:dyDescent="0.25">
      <c r="A10" s="100" t="s">
        <v>114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13" ht="90" x14ac:dyDescent="0.25">
      <c r="A12" s="14" t="s">
        <v>84</v>
      </c>
      <c r="B12" s="70" t="s">
        <v>16</v>
      </c>
      <c r="C12" s="15" t="s">
        <v>90</v>
      </c>
      <c r="D12" s="15" t="s">
        <v>91</v>
      </c>
      <c r="E12" s="15" t="s">
        <v>116</v>
      </c>
      <c r="F12" s="15" t="s">
        <v>118</v>
      </c>
      <c r="G12" s="15" t="s">
        <v>117</v>
      </c>
      <c r="H12" s="80" t="s">
        <v>121</v>
      </c>
      <c r="I12" s="14" t="s">
        <v>119</v>
      </c>
      <c r="J12" s="14" t="s">
        <v>120</v>
      </c>
      <c r="K12" s="15" t="s">
        <v>85</v>
      </c>
      <c r="L12" s="15" t="s">
        <v>86</v>
      </c>
    </row>
    <row r="13" spans="1:13" x14ac:dyDescent="0.25">
      <c r="A13" s="14"/>
      <c r="B13" s="71">
        <v>1</v>
      </c>
      <c r="C13" s="14">
        <v>2</v>
      </c>
      <c r="D13" s="14">
        <v>3</v>
      </c>
      <c r="E13" s="14">
        <v>4</v>
      </c>
      <c r="F13" s="14">
        <v>4</v>
      </c>
      <c r="G13" s="14">
        <v>5</v>
      </c>
      <c r="H13" s="79">
        <v>6</v>
      </c>
      <c r="I13" s="14">
        <v>7</v>
      </c>
      <c r="J13" s="14">
        <v>8</v>
      </c>
      <c r="K13" s="14">
        <v>9</v>
      </c>
      <c r="L13" s="14">
        <v>10</v>
      </c>
    </row>
    <row r="14" spans="1:13" x14ac:dyDescent="0.25">
      <c r="A14" s="90">
        <v>1</v>
      </c>
      <c r="B14" s="86" t="s">
        <v>3</v>
      </c>
      <c r="C14" s="87">
        <f>'[1]2020'!F8</f>
        <v>9016650</v>
      </c>
      <c r="D14" s="87">
        <f>D15+D20+D21+D22+D23</f>
        <v>3013839</v>
      </c>
      <c r="E14" s="87">
        <f t="shared" ref="E14:F14" si="0">E15+E20+E21+E22+E23</f>
        <v>0</v>
      </c>
      <c r="F14" s="87">
        <f t="shared" si="0"/>
        <v>4038899.5</v>
      </c>
      <c r="G14" s="87">
        <f>G15+G22+G23</f>
        <v>7260</v>
      </c>
      <c r="H14" s="87">
        <f>H15+H20+H21+H22+H23</f>
        <v>1878831.86</v>
      </c>
      <c r="I14" s="87">
        <f>D14+E14+F14+G14+H14</f>
        <v>8938830.3599999994</v>
      </c>
      <c r="J14" s="87">
        <f>J15+J20+J21+J22+J23</f>
        <v>77819.640000000014</v>
      </c>
      <c r="K14" s="89"/>
      <c r="L14" s="14"/>
      <c r="M14" s="27"/>
    </row>
    <row r="15" spans="1:13" x14ac:dyDescent="0.25">
      <c r="A15" s="14"/>
      <c r="B15" s="16" t="s">
        <v>22</v>
      </c>
      <c r="C15" s="17">
        <f>'2020'!F9</f>
        <v>8100000</v>
      </c>
      <c r="D15" s="17">
        <f>D16+D17+D18+D19</f>
        <v>2700000</v>
      </c>
      <c r="E15" s="17"/>
      <c r="F15" s="17">
        <f>F16+F17+F18+F19</f>
        <v>3600000</v>
      </c>
      <c r="G15" s="17">
        <f>G16+G17+G18+G19</f>
        <v>0</v>
      </c>
      <c r="H15" s="17">
        <f>H16+H17+H18+H19</f>
        <v>1628572</v>
      </c>
      <c r="I15" s="17">
        <f>D15+E15+F15+G15+H15</f>
        <v>7928572</v>
      </c>
      <c r="J15" s="17">
        <f>C15-I15</f>
        <v>171428</v>
      </c>
      <c r="K15" s="14"/>
      <c r="L15" s="14"/>
    </row>
    <row r="16" spans="1:13" ht="90" x14ac:dyDescent="0.25">
      <c r="A16" s="14"/>
      <c r="B16" s="12" t="s">
        <v>23</v>
      </c>
      <c r="C16" s="28">
        <f>'[1]2020'!F10</f>
        <v>2250000</v>
      </c>
      <c r="D16" s="14">
        <v>750000</v>
      </c>
      <c r="E16" s="14"/>
      <c r="F16" s="14">
        <v>1000000</v>
      </c>
      <c r="G16" s="14"/>
      <c r="H16" s="79">
        <v>452381</v>
      </c>
      <c r="I16" s="17">
        <f>D16+E16+F16+G16+H16</f>
        <v>2202381</v>
      </c>
      <c r="J16" s="17">
        <f t="shared" ref="J16:J58" si="1">C16-I16</f>
        <v>47619</v>
      </c>
      <c r="K16" s="15" t="s">
        <v>110</v>
      </c>
      <c r="L16" s="15"/>
    </row>
    <row r="17" spans="1:12" ht="120" x14ac:dyDescent="0.25">
      <c r="A17" s="14"/>
      <c r="B17" s="12" t="s">
        <v>24</v>
      </c>
      <c r="C17" s="28">
        <f>'[1]2020'!F11</f>
        <v>2250000</v>
      </c>
      <c r="D17" s="14">
        <v>750000</v>
      </c>
      <c r="E17" s="14"/>
      <c r="F17" s="14">
        <v>1000000</v>
      </c>
      <c r="G17" s="14"/>
      <c r="H17" s="83">
        <v>452381</v>
      </c>
      <c r="I17" s="17">
        <f t="shared" ref="I17:I19" si="2">D17+E17+F17+G17+H17</f>
        <v>2202381</v>
      </c>
      <c r="J17" s="17">
        <f t="shared" si="1"/>
        <v>47619</v>
      </c>
      <c r="K17" s="15" t="s">
        <v>111</v>
      </c>
      <c r="L17" s="15"/>
    </row>
    <row r="18" spans="1:12" ht="120" x14ac:dyDescent="0.25">
      <c r="A18" s="14"/>
      <c r="B18" s="12" t="s">
        <v>25</v>
      </c>
      <c r="C18" s="28">
        <f>'[1]2020'!F12</f>
        <v>2250000</v>
      </c>
      <c r="D18" s="14">
        <v>750000</v>
      </c>
      <c r="E18" s="14"/>
      <c r="F18" s="14">
        <v>1000000</v>
      </c>
      <c r="G18" s="14"/>
      <c r="H18" s="83">
        <v>452381</v>
      </c>
      <c r="I18" s="17">
        <f t="shared" si="2"/>
        <v>2202381</v>
      </c>
      <c r="J18" s="17">
        <f t="shared" si="1"/>
        <v>47619</v>
      </c>
      <c r="K18" s="15" t="s">
        <v>112</v>
      </c>
      <c r="L18" s="15"/>
    </row>
    <row r="19" spans="1:12" ht="88.5" customHeight="1" x14ac:dyDescent="0.25">
      <c r="A19" s="14"/>
      <c r="B19" s="12" t="s">
        <v>12</v>
      </c>
      <c r="C19" s="28">
        <f>'[1]2020'!F13</f>
        <v>1350000</v>
      </c>
      <c r="D19" s="14">
        <v>450000</v>
      </c>
      <c r="E19" s="14"/>
      <c r="F19" s="14">
        <v>600000</v>
      </c>
      <c r="G19" s="14"/>
      <c r="H19" s="79">
        <v>271429</v>
      </c>
      <c r="I19" s="17">
        <f t="shared" si="2"/>
        <v>1321429</v>
      </c>
      <c r="J19" s="17">
        <f t="shared" si="1"/>
        <v>28571</v>
      </c>
      <c r="K19" s="15" t="s">
        <v>113</v>
      </c>
      <c r="L19" s="15"/>
    </row>
    <row r="20" spans="1:12" ht="55.5" customHeight="1" x14ac:dyDescent="0.25">
      <c r="A20" s="14"/>
      <c r="B20" s="16" t="s">
        <v>7</v>
      </c>
      <c r="C20" s="28">
        <f>'[1]2020'!F14</f>
        <v>538650</v>
      </c>
      <c r="D20" s="14">
        <v>223605</v>
      </c>
      <c r="E20" s="14"/>
      <c r="F20" s="14">
        <v>327347.5</v>
      </c>
      <c r="G20" s="14"/>
      <c r="H20" s="79">
        <v>194758</v>
      </c>
      <c r="I20" s="17">
        <f>D20+F20+G20+H20</f>
        <v>745710.5</v>
      </c>
      <c r="J20" s="17">
        <f t="shared" si="1"/>
        <v>-207060.5</v>
      </c>
      <c r="K20" s="26" t="s">
        <v>99</v>
      </c>
      <c r="L20" s="15"/>
    </row>
    <row r="21" spans="1:12" ht="69" customHeight="1" x14ac:dyDescent="0.25">
      <c r="A21" s="14"/>
      <c r="B21" s="16" t="s">
        <v>26</v>
      </c>
      <c r="C21" s="28">
        <f>'[1]2020'!F15</f>
        <v>189000</v>
      </c>
      <c r="D21" s="14">
        <v>44000</v>
      </c>
      <c r="E21" s="14"/>
      <c r="F21" s="14">
        <v>47000</v>
      </c>
      <c r="G21" s="14"/>
      <c r="H21" s="79">
        <v>37321</v>
      </c>
      <c r="I21" s="17">
        <f>D21+E21+F21+G21+H21</f>
        <v>128321</v>
      </c>
      <c r="J21" s="17">
        <f t="shared" si="1"/>
        <v>60679</v>
      </c>
      <c r="K21" s="26" t="s">
        <v>100</v>
      </c>
      <c r="L21" s="14" t="s">
        <v>123</v>
      </c>
    </row>
    <row r="22" spans="1:12" ht="202.5" customHeight="1" x14ac:dyDescent="0.25">
      <c r="A22" s="14"/>
      <c r="B22" s="16" t="s">
        <v>27</v>
      </c>
      <c r="C22" s="28">
        <f>'[1]2020'!F16</f>
        <v>135000</v>
      </c>
      <c r="D22" s="14">
        <v>46234</v>
      </c>
      <c r="E22" s="14"/>
      <c r="F22" s="14">
        <v>64552</v>
      </c>
      <c r="G22" s="14">
        <v>7260</v>
      </c>
      <c r="H22" s="79">
        <v>18180.86</v>
      </c>
      <c r="I22" s="17">
        <f>D22+F22+G22+H22</f>
        <v>136226.85999999999</v>
      </c>
      <c r="J22" s="17">
        <f t="shared" si="1"/>
        <v>-1226.859999999986</v>
      </c>
      <c r="K22" s="15" t="s">
        <v>101</v>
      </c>
      <c r="L22" s="15"/>
    </row>
    <row r="23" spans="1:12" ht="30" customHeight="1" x14ac:dyDescent="0.25">
      <c r="A23" s="14"/>
      <c r="B23" s="16" t="s">
        <v>74</v>
      </c>
      <c r="C23" s="28">
        <f>'[1]2020'!F17</f>
        <v>54000</v>
      </c>
      <c r="D23" s="14"/>
      <c r="E23" s="14"/>
      <c r="F23" s="14"/>
      <c r="G23" s="14"/>
      <c r="H23" s="79"/>
      <c r="I23" s="17">
        <f>D23+E23+F23</f>
        <v>0</v>
      </c>
      <c r="J23" s="17">
        <f t="shared" si="1"/>
        <v>54000</v>
      </c>
      <c r="K23" s="15"/>
      <c r="L23" s="15" t="s">
        <v>123</v>
      </c>
    </row>
    <row r="24" spans="1:12" ht="25.5" x14ac:dyDescent="0.25">
      <c r="A24" s="85">
        <v>2</v>
      </c>
      <c r="B24" s="86" t="s">
        <v>28</v>
      </c>
      <c r="C24" s="87">
        <f>C25+C26+C27+C28+C29+C30+C31+C32</f>
        <v>1627301</v>
      </c>
      <c r="D24" s="87">
        <f t="shared" ref="D24:H24" si="3">D25+D26+D27+D28+D29+D30+D31+D32</f>
        <v>1403261</v>
      </c>
      <c r="E24" s="87">
        <f t="shared" si="3"/>
        <v>0</v>
      </c>
      <c r="F24" s="87">
        <f t="shared" si="3"/>
        <v>96040</v>
      </c>
      <c r="G24" s="87">
        <f t="shared" si="3"/>
        <v>0</v>
      </c>
      <c r="H24" s="87">
        <f t="shared" si="3"/>
        <v>128000</v>
      </c>
      <c r="I24" s="87">
        <f>D24+E24+F24+H24</f>
        <v>1627301</v>
      </c>
      <c r="J24" s="87">
        <f>C24-I24</f>
        <v>0</v>
      </c>
      <c r="K24" s="88"/>
      <c r="L24" s="89"/>
    </row>
    <row r="25" spans="1:12" ht="15" customHeight="1" x14ac:dyDescent="0.25">
      <c r="A25" s="101"/>
      <c r="B25" s="12" t="s">
        <v>29</v>
      </c>
      <c r="C25" s="28">
        <f>'[1]2020'!F19</f>
        <v>795000</v>
      </c>
      <c r="D25" s="14">
        <v>795000</v>
      </c>
      <c r="E25" s="14"/>
      <c r="F25" s="14"/>
      <c r="G25" s="14"/>
      <c r="H25" s="79"/>
      <c r="I25" s="17">
        <f t="shared" ref="I25:I32" si="4">D25+E25+F25</f>
        <v>795000</v>
      </c>
      <c r="J25" s="17">
        <f t="shared" si="1"/>
        <v>0</v>
      </c>
      <c r="K25" s="102" t="s">
        <v>92</v>
      </c>
      <c r="L25" s="14"/>
    </row>
    <row r="26" spans="1:12" x14ac:dyDescent="0.25">
      <c r="A26" s="101"/>
      <c r="B26" s="12" t="s">
        <v>30</v>
      </c>
      <c r="C26" s="28">
        <v>79000</v>
      </c>
      <c r="D26" s="14">
        <v>79000</v>
      </c>
      <c r="E26" s="14"/>
      <c r="F26" s="14"/>
      <c r="G26" s="14"/>
      <c r="H26" s="79"/>
      <c r="I26" s="17">
        <f t="shared" si="4"/>
        <v>79000</v>
      </c>
      <c r="J26" s="17">
        <f t="shared" si="1"/>
        <v>0</v>
      </c>
      <c r="K26" s="102"/>
      <c r="L26" s="15"/>
    </row>
    <row r="27" spans="1:12" ht="45" x14ac:dyDescent="0.25">
      <c r="A27" s="101"/>
      <c r="B27" s="12" t="s">
        <v>108</v>
      </c>
      <c r="C27" s="28">
        <v>79000</v>
      </c>
      <c r="D27" s="14"/>
      <c r="E27" s="14"/>
      <c r="F27" s="14"/>
      <c r="G27" s="14"/>
      <c r="H27" s="79">
        <v>79000</v>
      </c>
      <c r="I27" s="17">
        <f>D27+E27++H27</f>
        <v>79000</v>
      </c>
      <c r="J27" s="17">
        <f>C27-I27</f>
        <v>0</v>
      </c>
      <c r="K27" s="15" t="s">
        <v>125</v>
      </c>
      <c r="L27" s="81"/>
    </row>
    <row r="28" spans="1:12" x14ac:dyDescent="0.25">
      <c r="A28" s="101"/>
      <c r="B28" s="12" t="s">
        <v>31</v>
      </c>
      <c r="C28" s="28">
        <f>'[1]2020'!F21</f>
        <v>159000</v>
      </c>
      <c r="D28" s="14">
        <v>159000</v>
      </c>
      <c r="E28" s="14"/>
      <c r="F28" s="14"/>
      <c r="G28" s="14"/>
      <c r="H28" s="79"/>
      <c r="I28" s="17">
        <f t="shared" si="4"/>
        <v>159000</v>
      </c>
      <c r="J28" s="17">
        <f t="shared" si="1"/>
        <v>0</v>
      </c>
      <c r="K28" s="102" t="s">
        <v>92</v>
      </c>
      <c r="L28" s="81"/>
    </row>
    <row r="29" spans="1:12" x14ac:dyDescent="0.25">
      <c r="A29" s="101"/>
      <c r="B29" s="12" t="s">
        <v>32</v>
      </c>
      <c r="C29" s="28">
        <f>'[1]2020'!F22</f>
        <v>105406</v>
      </c>
      <c r="D29" s="14">
        <v>105406</v>
      </c>
      <c r="E29" s="14"/>
      <c r="F29" s="14"/>
      <c r="G29" s="14"/>
      <c r="H29" s="79"/>
      <c r="I29" s="17">
        <f t="shared" si="4"/>
        <v>105406</v>
      </c>
      <c r="J29" s="17">
        <f t="shared" si="1"/>
        <v>0</v>
      </c>
      <c r="K29" s="102"/>
      <c r="L29" s="81"/>
    </row>
    <row r="30" spans="1:12" ht="30" x14ac:dyDescent="0.25">
      <c r="A30" s="101"/>
      <c r="B30" s="12" t="s">
        <v>33</v>
      </c>
      <c r="C30" s="28">
        <v>171027</v>
      </c>
      <c r="D30" s="14">
        <v>74987</v>
      </c>
      <c r="E30" s="14"/>
      <c r="F30" s="14">
        <v>96040</v>
      </c>
      <c r="G30" s="14"/>
      <c r="H30" s="79"/>
      <c r="I30" s="17">
        <f t="shared" si="4"/>
        <v>171027</v>
      </c>
      <c r="J30" s="17">
        <f t="shared" si="1"/>
        <v>0</v>
      </c>
      <c r="K30" s="29" t="s">
        <v>107</v>
      </c>
      <c r="L30" s="82"/>
    </row>
    <row r="31" spans="1:12" ht="73.5" customHeight="1" x14ac:dyDescent="0.25">
      <c r="A31" s="101"/>
      <c r="B31" s="12" t="s">
        <v>102</v>
      </c>
      <c r="C31" s="28">
        <v>49000</v>
      </c>
      <c r="D31" s="14"/>
      <c r="E31" s="14"/>
      <c r="F31" s="14"/>
      <c r="G31" s="14"/>
      <c r="H31" s="79">
        <v>49000</v>
      </c>
      <c r="I31" s="17">
        <f>D31+E31+F31+H31</f>
        <v>49000</v>
      </c>
      <c r="J31" s="17">
        <f t="shared" si="1"/>
        <v>0</v>
      </c>
      <c r="K31" s="15" t="s">
        <v>124</v>
      </c>
      <c r="L31" s="81"/>
    </row>
    <row r="32" spans="1:12" ht="42" customHeight="1" x14ac:dyDescent="0.25">
      <c r="A32" s="101"/>
      <c r="B32" s="10" t="s">
        <v>34</v>
      </c>
      <c r="C32" s="28">
        <v>189868</v>
      </c>
      <c r="D32" s="14">
        <v>189868</v>
      </c>
      <c r="E32" s="14"/>
      <c r="F32" s="14"/>
      <c r="G32" s="14"/>
      <c r="H32" s="79"/>
      <c r="I32" s="17">
        <f t="shared" si="4"/>
        <v>189868</v>
      </c>
      <c r="J32" s="17">
        <f t="shared" si="1"/>
        <v>0</v>
      </c>
      <c r="K32" s="25" t="s">
        <v>106</v>
      </c>
      <c r="L32" s="15"/>
    </row>
    <row r="33" spans="1:12" ht="23.45" customHeight="1" x14ac:dyDescent="0.25">
      <c r="A33" s="85">
        <v>3</v>
      </c>
      <c r="B33" s="86" t="s">
        <v>13</v>
      </c>
      <c r="C33" s="84">
        <f>C34+C52+C56</f>
        <v>36440660</v>
      </c>
      <c r="D33" s="84">
        <f t="shared" ref="D33:I33" si="5">D34+D52+D56</f>
        <v>7649679</v>
      </c>
      <c r="E33" s="84">
        <f t="shared" si="5"/>
        <v>0</v>
      </c>
      <c r="F33" s="84">
        <f t="shared" si="5"/>
        <v>11228801</v>
      </c>
      <c r="G33" s="84">
        <f t="shared" si="5"/>
        <v>8700000</v>
      </c>
      <c r="H33" s="84">
        <f>H34+H52+H56</f>
        <v>4940000</v>
      </c>
      <c r="I33" s="84">
        <f t="shared" si="5"/>
        <v>32518480</v>
      </c>
      <c r="J33" s="87">
        <f t="shared" si="1"/>
        <v>3922180</v>
      </c>
      <c r="K33" s="89"/>
      <c r="L33" s="89"/>
    </row>
    <row r="34" spans="1:12" ht="63.75" x14ac:dyDescent="0.25">
      <c r="A34" s="14"/>
      <c r="B34" s="16" t="s">
        <v>35</v>
      </c>
      <c r="C34" s="8">
        <f>C35+C48</f>
        <v>4440660</v>
      </c>
      <c r="D34" s="8">
        <f t="shared" ref="D34:I34" si="6">D35+D48</f>
        <v>1849679</v>
      </c>
      <c r="E34" s="8">
        <f t="shared" si="6"/>
        <v>0</v>
      </c>
      <c r="F34" s="8">
        <f t="shared" si="6"/>
        <v>2068801</v>
      </c>
      <c r="G34" s="8"/>
      <c r="H34" s="8"/>
      <c r="I34" s="8">
        <f t="shared" si="6"/>
        <v>3918480</v>
      </c>
      <c r="J34" s="17">
        <f t="shared" si="1"/>
        <v>522180</v>
      </c>
      <c r="K34" s="14"/>
      <c r="L34" s="15" t="s">
        <v>123</v>
      </c>
    </row>
    <row r="35" spans="1:12" ht="25.5" x14ac:dyDescent="0.25">
      <c r="A35" s="14"/>
      <c r="B35" s="16" t="s">
        <v>73</v>
      </c>
      <c r="C35" s="18">
        <f>C36+C40+C44</f>
        <v>690660</v>
      </c>
      <c r="D35" s="18">
        <f t="shared" ref="D35:I35" si="7">D36+D40+D44</f>
        <v>168480</v>
      </c>
      <c r="E35" s="18">
        <f t="shared" si="7"/>
        <v>0</v>
      </c>
      <c r="F35" s="18">
        <f t="shared" si="7"/>
        <v>0</v>
      </c>
      <c r="G35" s="18"/>
      <c r="H35" s="18"/>
      <c r="I35" s="18">
        <f t="shared" si="7"/>
        <v>168480</v>
      </c>
      <c r="J35" s="17">
        <f t="shared" si="1"/>
        <v>522180</v>
      </c>
      <c r="K35" s="14"/>
      <c r="L35" s="82" t="s">
        <v>123</v>
      </c>
    </row>
    <row r="36" spans="1:12" ht="25.5" x14ac:dyDescent="0.25">
      <c r="A36" s="14"/>
      <c r="B36" s="21" t="s">
        <v>36</v>
      </c>
      <c r="C36" s="18">
        <f>C37+C38+C39</f>
        <v>522180</v>
      </c>
      <c r="D36" s="18">
        <f t="shared" ref="D36:I36" si="8">D37+D38+D39</f>
        <v>0</v>
      </c>
      <c r="E36" s="18">
        <f t="shared" si="8"/>
        <v>0</v>
      </c>
      <c r="F36" s="18">
        <f t="shared" si="8"/>
        <v>0</v>
      </c>
      <c r="G36" s="18"/>
      <c r="H36" s="18"/>
      <c r="I36" s="18">
        <f t="shared" si="8"/>
        <v>0</v>
      </c>
      <c r="J36" s="17">
        <f t="shared" si="1"/>
        <v>522180</v>
      </c>
      <c r="K36" s="14"/>
      <c r="L36" s="82" t="s">
        <v>123</v>
      </c>
    </row>
    <row r="37" spans="1:12" ht="25.5" x14ac:dyDescent="0.25">
      <c r="A37" s="14"/>
      <c r="B37" s="12" t="s">
        <v>37</v>
      </c>
      <c r="C37" s="8">
        <f>'[1]2020'!F29</f>
        <v>143154</v>
      </c>
      <c r="D37" s="14"/>
      <c r="E37" s="14"/>
      <c r="F37" s="14"/>
      <c r="G37" s="14"/>
      <c r="H37" s="79"/>
      <c r="I37" s="17">
        <f>D37+E37+F37</f>
        <v>0</v>
      </c>
      <c r="J37" s="17">
        <f t="shared" si="1"/>
        <v>143154</v>
      </c>
      <c r="K37" s="14"/>
      <c r="L37" s="82" t="s">
        <v>123</v>
      </c>
    </row>
    <row r="38" spans="1:12" ht="25.5" x14ac:dyDescent="0.25">
      <c r="A38" s="14"/>
      <c r="B38" s="11" t="s">
        <v>39</v>
      </c>
      <c r="C38" s="8">
        <f>'[1]2020'!F30</f>
        <v>334026</v>
      </c>
      <c r="D38" s="14"/>
      <c r="E38" s="14"/>
      <c r="F38" s="14"/>
      <c r="G38" s="14"/>
      <c r="H38" s="79"/>
      <c r="I38" s="17">
        <f>D38+E38+F38</f>
        <v>0</v>
      </c>
      <c r="J38" s="17">
        <f t="shared" si="1"/>
        <v>334026</v>
      </c>
      <c r="K38" s="14"/>
      <c r="L38" s="82" t="s">
        <v>123</v>
      </c>
    </row>
    <row r="39" spans="1:12" ht="25.5" x14ac:dyDescent="0.25">
      <c r="A39" s="14"/>
      <c r="B39" s="12" t="s">
        <v>40</v>
      </c>
      <c r="C39" s="8">
        <f>'[1]2020'!F31</f>
        <v>45000</v>
      </c>
      <c r="D39" s="14"/>
      <c r="E39" s="14"/>
      <c r="F39" s="14"/>
      <c r="G39" s="14"/>
      <c r="H39" s="79"/>
      <c r="I39" s="17">
        <f>D39+E39+F39</f>
        <v>0</v>
      </c>
      <c r="J39" s="17">
        <f t="shared" si="1"/>
        <v>45000</v>
      </c>
      <c r="K39" s="14"/>
      <c r="L39" s="82" t="s">
        <v>123</v>
      </c>
    </row>
    <row r="40" spans="1:12" ht="25.5" x14ac:dyDescent="0.25">
      <c r="A40" s="14"/>
      <c r="B40" s="16" t="s">
        <v>42</v>
      </c>
      <c r="C40" s="18">
        <f>C41+C42+C43</f>
        <v>140876</v>
      </c>
      <c r="D40" s="18">
        <f t="shared" ref="D40:I40" si="9">D41+D42+D43</f>
        <v>140876</v>
      </c>
      <c r="E40" s="18">
        <f t="shared" si="9"/>
        <v>0</v>
      </c>
      <c r="F40" s="18">
        <f t="shared" si="9"/>
        <v>0</v>
      </c>
      <c r="G40" s="18"/>
      <c r="H40" s="18"/>
      <c r="I40" s="18">
        <f t="shared" si="9"/>
        <v>140876</v>
      </c>
      <c r="J40" s="17">
        <f t="shared" si="1"/>
        <v>0</v>
      </c>
      <c r="K40" s="14"/>
      <c r="L40" s="14"/>
    </row>
    <row r="41" spans="1:12" ht="25.5" x14ac:dyDescent="0.25">
      <c r="A41" s="14"/>
      <c r="B41" s="12" t="s">
        <v>43</v>
      </c>
      <c r="C41" s="8">
        <v>21208</v>
      </c>
      <c r="D41" s="14">
        <v>21208</v>
      </c>
      <c r="E41" s="14"/>
      <c r="F41" s="14"/>
      <c r="G41" s="14"/>
      <c r="H41" s="79"/>
      <c r="I41" s="17">
        <f>D41+E41+F41</f>
        <v>21208</v>
      </c>
      <c r="J41" s="17">
        <f t="shared" si="1"/>
        <v>0</v>
      </c>
      <c r="K41" s="14" t="s">
        <v>97</v>
      </c>
      <c r="L41" s="15"/>
    </row>
    <row r="42" spans="1:12" ht="30" x14ac:dyDescent="0.25">
      <c r="A42" s="14"/>
      <c r="B42" s="11" t="s">
        <v>44</v>
      </c>
      <c r="C42" s="8">
        <v>54000</v>
      </c>
      <c r="D42" s="14">
        <v>54000</v>
      </c>
      <c r="E42" s="14"/>
      <c r="F42" s="14"/>
      <c r="G42" s="14"/>
      <c r="H42" s="79"/>
      <c r="I42" s="17">
        <f>D42+E42+F42</f>
        <v>54000</v>
      </c>
      <c r="J42" s="17">
        <f t="shared" si="1"/>
        <v>0</v>
      </c>
      <c r="K42" s="15" t="s">
        <v>93</v>
      </c>
      <c r="L42" s="15"/>
    </row>
    <row r="43" spans="1:12" ht="25.5" x14ac:dyDescent="0.25">
      <c r="A43" s="14"/>
      <c r="B43" s="12" t="s">
        <v>41</v>
      </c>
      <c r="C43" s="8">
        <v>65668</v>
      </c>
      <c r="D43" s="14">
        <v>65668</v>
      </c>
      <c r="E43" s="14"/>
      <c r="F43" s="14"/>
      <c r="G43" s="14"/>
      <c r="H43" s="79"/>
      <c r="I43" s="17">
        <f>D43+E43+F43</f>
        <v>65668</v>
      </c>
      <c r="J43" s="17">
        <f t="shared" si="1"/>
        <v>0</v>
      </c>
      <c r="K43" s="15" t="s">
        <v>95</v>
      </c>
      <c r="L43" s="15"/>
    </row>
    <row r="44" spans="1:12" ht="25.5" x14ac:dyDescent="0.25">
      <c r="A44" s="14"/>
      <c r="B44" s="16" t="s">
        <v>47</v>
      </c>
      <c r="C44" s="18">
        <f>C45+C46+C47</f>
        <v>27604</v>
      </c>
      <c r="D44" s="20">
        <f>D45+D46+D47</f>
        <v>27604</v>
      </c>
      <c r="E44" s="20"/>
      <c r="F44" s="20"/>
      <c r="G44" s="20"/>
      <c r="H44" s="20"/>
      <c r="I44" s="20">
        <f t="shared" ref="I44" si="10">I45+I46+I47</f>
        <v>27604</v>
      </c>
      <c r="J44" s="17">
        <f t="shared" si="1"/>
        <v>0</v>
      </c>
      <c r="K44" s="14"/>
      <c r="L44" s="14"/>
    </row>
    <row r="45" spans="1:12" ht="30" customHeight="1" x14ac:dyDescent="0.25">
      <c r="A45" s="14"/>
      <c r="B45" s="12" t="s">
        <v>45</v>
      </c>
      <c r="C45" s="8">
        <v>10604</v>
      </c>
      <c r="D45" s="14">
        <v>10604</v>
      </c>
      <c r="E45" s="14"/>
      <c r="F45" s="14"/>
      <c r="G45" s="14"/>
      <c r="H45" s="79"/>
      <c r="I45" s="17">
        <f>D45+E45+F45</f>
        <v>10604</v>
      </c>
      <c r="J45" s="17">
        <f t="shared" si="1"/>
        <v>0</v>
      </c>
      <c r="K45" s="14" t="s">
        <v>98</v>
      </c>
      <c r="L45" s="15"/>
    </row>
    <row r="46" spans="1:12" ht="33" customHeight="1" x14ac:dyDescent="0.25">
      <c r="A46" s="14"/>
      <c r="B46" s="11" t="s">
        <v>48</v>
      </c>
      <c r="C46" s="8">
        <v>15000</v>
      </c>
      <c r="D46" s="14">
        <v>15000</v>
      </c>
      <c r="E46" s="14"/>
      <c r="F46" s="14"/>
      <c r="G46" s="14"/>
      <c r="H46" s="79"/>
      <c r="I46" s="17">
        <f>D46+E46+F46</f>
        <v>15000</v>
      </c>
      <c r="J46" s="17">
        <f t="shared" si="1"/>
        <v>0</v>
      </c>
      <c r="K46" s="15" t="s">
        <v>94</v>
      </c>
      <c r="L46" s="15"/>
    </row>
    <row r="47" spans="1:12" ht="33.75" customHeight="1" x14ac:dyDescent="0.25">
      <c r="A47" s="14"/>
      <c r="B47" s="12" t="s">
        <v>46</v>
      </c>
      <c r="C47" s="8">
        <v>2000</v>
      </c>
      <c r="D47" s="14">
        <v>2000</v>
      </c>
      <c r="E47" s="14"/>
      <c r="F47" s="14"/>
      <c r="G47" s="14"/>
      <c r="H47" s="79"/>
      <c r="I47" s="17">
        <f>D47+E47+F47</f>
        <v>2000</v>
      </c>
      <c r="J47" s="17">
        <f t="shared" si="1"/>
        <v>0</v>
      </c>
      <c r="K47" s="15" t="s">
        <v>96</v>
      </c>
      <c r="L47" s="15"/>
    </row>
    <row r="48" spans="1:12" ht="38.25" x14ac:dyDescent="0.25">
      <c r="A48" s="14"/>
      <c r="B48" s="16" t="s">
        <v>49</v>
      </c>
      <c r="C48" s="18">
        <f>C49+C50+C51</f>
        <v>3750000</v>
      </c>
      <c r="D48" s="18">
        <f t="shared" ref="D48:I48" si="11">D49+D50+D51</f>
        <v>1681199</v>
      </c>
      <c r="E48" s="18">
        <f t="shared" si="11"/>
        <v>0</v>
      </c>
      <c r="F48" s="18">
        <f t="shared" si="11"/>
        <v>2068801</v>
      </c>
      <c r="G48" s="18"/>
      <c r="H48" s="84">
        <v>0</v>
      </c>
      <c r="I48" s="18">
        <f t="shared" si="11"/>
        <v>3750000</v>
      </c>
      <c r="J48" s="17">
        <f t="shared" si="1"/>
        <v>0</v>
      </c>
      <c r="K48" s="14"/>
      <c r="L48" s="14"/>
    </row>
    <row r="49" spans="1:14" ht="60" x14ac:dyDescent="0.25">
      <c r="A49" s="14"/>
      <c r="B49" s="12" t="s">
        <v>77</v>
      </c>
      <c r="C49" s="8">
        <v>1500000</v>
      </c>
      <c r="D49" s="22">
        <v>624449</v>
      </c>
      <c r="E49" s="14"/>
      <c r="F49" s="14">
        <v>875551</v>
      </c>
      <c r="G49" s="14"/>
      <c r="H49" s="79"/>
      <c r="I49" s="17">
        <f t="shared" ref="I49:I51" si="12">D49+E49+F49</f>
        <v>1500000</v>
      </c>
      <c r="J49" s="17">
        <f t="shared" si="1"/>
        <v>0</v>
      </c>
      <c r="K49" s="15" t="s">
        <v>103</v>
      </c>
      <c r="L49" s="14"/>
    </row>
    <row r="50" spans="1:14" ht="45" x14ac:dyDescent="0.25">
      <c r="A50" s="14"/>
      <c r="B50" s="12" t="s">
        <v>76</v>
      </c>
      <c r="C50" s="8">
        <v>1200000</v>
      </c>
      <c r="D50" s="23">
        <v>589500</v>
      </c>
      <c r="E50" s="14"/>
      <c r="F50" s="14">
        <v>610500</v>
      </c>
      <c r="G50" s="14"/>
      <c r="H50" s="79"/>
      <c r="I50" s="17">
        <f t="shared" si="12"/>
        <v>1200000</v>
      </c>
      <c r="J50" s="17">
        <f t="shared" si="1"/>
        <v>0</v>
      </c>
      <c r="K50" s="15" t="s">
        <v>104</v>
      </c>
      <c r="L50" s="14"/>
    </row>
    <row r="51" spans="1:14" ht="51" x14ac:dyDescent="0.25">
      <c r="A51" s="14"/>
      <c r="B51" s="12" t="s">
        <v>75</v>
      </c>
      <c r="C51" s="8">
        <v>1050000</v>
      </c>
      <c r="D51" s="8">
        <v>467250</v>
      </c>
      <c r="E51" s="14"/>
      <c r="F51" s="14">
        <v>582750</v>
      </c>
      <c r="G51" s="14"/>
      <c r="H51" s="79"/>
      <c r="I51" s="17">
        <f t="shared" si="12"/>
        <v>1050000</v>
      </c>
      <c r="J51" s="17">
        <f t="shared" si="1"/>
        <v>0</v>
      </c>
      <c r="K51" s="15" t="s">
        <v>105</v>
      </c>
      <c r="L51" s="14"/>
    </row>
    <row r="52" spans="1:14" ht="38.25" x14ac:dyDescent="0.25">
      <c r="A52" s="14"/>
      <c r="B52" s="16" t="s">
        <v>78</v>
      </c>
      <c r="C52" s="18">
        <f>C54+C55</f>
        <v>20000000</v>
      </c>
      <c r="D52" s="18">
        <f>D54+D55</f>
        <v>0</v>
      </c>
      <c r="E52" s="18">
        <f>E54+E55</f>
        <v>0</v>
      </c>
      <c r="F52" s="18">
        <f>F54+F55</f>
        <v>7300000</v>
      </c>
      <c r="G52" s="18">
        <f>G54+G55</f>
        <v>8700000</v>
      </c>
      <c r="H52" s="84">
        <f>H53</f>
        <v>600000</v>
      </c>
      <c r="I52" s="75">
        <f>D52+E52+F52+G52+H52</f>
        <v>16600000</v>
      </c>
      <c r="J52" s="17">
        <f t="shared" si="1"/>
        <v>3400000</v>
      </c>
      <c r="K52" s="14"/>
      <c r="L52" s="14"/>
    </row>
    <row r="53" spans="1:14" x14ac:dyDescent="0.25">
      <c r="A53" s="14"/>
      <c r="B53" s="12" t="s">
        <v>70</v>
      </c>
      <c r="C53" s="8">
        <v>20000000</v>
      </c>
      <c r="D53" s="74"/>
      <c r="E53" s="68"/>
      <c r="F53" s="18">
        <f>F54+F55</f>
        <v>7300000</v>
      </c>
      <c r="G53" s="18">
        <f>G54+G55</f>
        <v>8700000</v>
      </c>
      <c r="H53" s="18">
        <v>600000</v>
      </c>
      <c r="I53" s="75">
        <f>D53+F53+G53+H53</f>
        <v>16600000</v>
      </c>
      <c r="J53" s="17">
        <f t="shared" si="1"/>
        <v>3400000</v>
      </c>
      <c r="K53" s="14"/>
      <c r="L53" s="14"/>
    </row>
    <row r="54" spans="1:14" ht="25.5" x14ac:dyDescent="0.25">
      <c r="A54" s="14"/>
      <c r="B54" s="13" t="s">
        <v>68</v>
      </c>
      <c r="C54" s="8">
        <f>'[1]2020'!D78*'[1]2020'!E78</f>
        <v>6000000</v>
      </c>
      <c r="D54" s="8"/>
      <c r="E54" s="8"/>
      <c r="F54" s="8">
        <v>1000000</v>
      </c>
      <c r="G54" s="8">
        <v>5000000</v>
      </c>
      <c r="H54" s="8">
        <v>0</v>
      </c>
      <c r="I54" s="75">
        <f>D54+F54+G54</f>
        <v>6000000</v>
      </c>
      <c r="J54" s="17">
        <f t="shared" si="1"/>
        <v>0</v>
      </c>
      <c r="K54" s="14"/>
      <c r="L54" s="15"/>
    </row>
    <row r="55" spans="1:14" ht="25.5" x14ac:dyDescent="0.25">
      <c r="A55" s="14"/>
      <c r="B55" s="13" t="s">
        <v>69</v>
      </c>
      <c r="C55" s="8">
        <f>'[1]2020'!D79*'[1]2020'!E79</f>
        <v>14000000</v>
      </c>
      <c r="D55" s="74"/>
      <c r="E55" s="73"/>
      <c r="F55" s="74">
        <v>6300000</v>
      </c>
      <c r="G55" s="74">
        <v>3700000</v>
      </c>
      <c r="H55" s="74">
        <v>600000</v>
      </c>
      <c r="I55" s="75">
        <f>D55+F55+G55+H55</f>
        <v>10600000</v>
      </c>
      <c r="J55" s="17">
        <f t="shared" si="1"/>
        <v>3400000</v>
      </c>
      <c r="K55" s="14"/>
      <c r="L55" s="15" t="s">
        <v>122</v>
      </c>
    </row>
    <row r="56" spans="1:14" ht="38.25" x14ac:dyDescent="0.25">
      <c r="A56" s="14"/>
      <c r="B56" s="16" t="s">
        <v>50</v>
      </c>
      <c r="C56" s="18">
        <f>C57+C58</f>
        <v>12000000</v>
      </c>
      <c r="D56" s="18">
        <f t="shared" ref="D56:F56" si="13">D57+D58</f>
        <v>5800000</v>
      </c>
      <c r="E56" s="18">
        <f t="shared" si="13"/>
        <v>0</v>
      </c>
      <c r="F56" s="18">
        <f t="shared" si="13"/>
        <v>1860000</v>
      </c>
      <c r="G56" s="18"/>
      <c r="H56" s="84">
        <f>H57+H58</f>
        <v>4340000</v>
      </c>
      <c r="I56" s="17">
        <f>D56+E56+F56+H56</f>
        <v>12000000</v>
      </c>
      <c r="J56" s="17">
        <f>C56-I56</f>
        <v>0</v>
      </c>
      <c r="K56" s="14"/>
      <c r="L56" s="14"/>
    </row>
    <row r="57" spans="1:14" ht="38.25" x14ac:dyDescent="0.25">
      <c r="A57" s="14"/>
      <c r="B57" s="12" t="s">
        <v>51</v>
      </c>
      <c r="C57" s="8">
        <f>45*200000</f>
        <v>9000000</v>
      </c>
      <c r="D57" s="14">
        <v>5800000</v>
      </c>
      <c r="E57" s="8"/>
      <c r="F57" s="18">
        <v>200000</v>
      </c>
      <c r="G57" s="18"/>
      <c r="H57" s="18">
        <v>3000000</v>
      </c>
      <c r="I57" s="17">
        <f>D57+E57+F57+H57</f>
        <v>9000000</v>
      </c>
      <c r="J57" s="17">
        <f t="shared" si="1"/>
        <v>0</v>
      </c>
      <c r="K57" s="14"/>
      <c r="L57" s="15"/>
    </row>
    <row r="58" spans="1:14" ht="38.25" x14ac:dyDescent="0.25">
      <c r="A58" s="14"/>
      <c r="B58" s="12" t="s">
        <v>52</v>
      </c>
      <c r="C58" s="8">
        <f>'[1]2020'!D82*'[1]2020'!E82</f>
        <v>3000000</v>
      </c>
      <c r="D58" s="14"/>
      <c r="E58" s="18"/>
      <c r="F58" s="18">
        <v>1660000</v>
      </c>
      <c r="G58" s="18"/>
      <c r="H58" s="18">
        <v>1340000</v>
      </c>
      <c r="I58" s="17">
        <f>D58+E58+F58+H58</f>
        <v>3000000</v>
      </c>
      <c r="J58" s="17">
        <f t="shared" si="1"/>
        <v>0</v>
      </c>
      <c r="K58" s="14"/>
      <c r="L58" s="15"/>
    </row>
    <row r="59" spans="1:14" x14ac:dyDescent="0.25">
      <c r="A59" s="14"/>
      <c r="B59" s="16" t="s">
        <v>53</v>
      </c>
      <c r="C59" s="18">
        <f>C14+C24+C33</f>
        <v>47084611</v>
      </c>
      <c r="D59" s="18">
        <f t="shared" ref="D59:G59" si="14">D14+D24+D33</f>
        <v>12066779</v>
      </c>
      <c r="E59" s="18">
        <f t="shared" si="14"/>
        <v>0</v>
      </c>
      <c r="F59" s="76">
        <f>F14+F24+F33</f>
        <v>15363740.5</v>
      </c>
      <c r="G59" s="18">
        <f t="shared" si="14"/>
        <v>8707260</v>
      </c>
      <c r="H59" s="18">
        <f>H14+H24+H33</f>
        <v>6946831.8600000003</v>
      </c>
      <c r="I59" s="18">
        <f>I14+I24+I33</f>
        <v>43084611.359999999</v>
      </c>
      <c r="J59" s="17">
        <f>C59-I59</f>
        <v>3999999.6400000006</v>
      </c>
      <c r="K59" s="14"/>
      <c r="L59" s="25"/>
    </row>
    <row r="60" spans="1:14" x14ac:dyDescent="0.25">
      <c r="A60" s="19"/>
      <c r="B60" s="24"/>
      <c r="D60" s="19"/>
      <c r="E60" s="19"/>
      <c r="F60" s="19"/>
      <c r="G60" s="19"/>
      <c r="H60" s="19"/>
      <c r="I60" s="31"/>
      <c r="J60" s="19"/>
      <c r="K60" s="19"/>
      <c r="L60" s="19"/>
      <c r="N60" s="27"/>
    </row>
    <row r="61" spans="1:14" x14ac:dyDescent="0.25">
      <c r="F61" s="27"/>
      <c r="G61" s="27"/>
      <c r="H61" s="27"/>
      <c r="I61" s="27"/>
      <c r="J61" s="27"/>
    </row>
    <row r="62" spans="1:14" x14ac:dyDescent="0.25">
      <c r="A62" s="64" t="s">
        <v>87</v>
      </c>
      <c r="B62" s="72"/>
      <c r="C62" s="64"/>
      <c r="D62" s="64"/>
      <c r="E62" s="64"/>
      <c r="F62" s="64"/>
      <c r="G62" s="66"/>
      <c r="H62" s="77"/>
      <c r="I62" s="30"/>
      <c r="J62" s="30"/>
      <c r="K62" s="64"/>
      <c r="L62" s="64"/>
      <c r="N62" s="27"/>
    </row>
    <row r="63" spans="1:14" x14ac:dyDescent="0.25">
      <c r="A63" s="64"/>
      <c r="B63" s="72"/>
      <c r="C63" s="64"/>
      <c r="D63" s="64"/>
      <c r="E63" s="64"/>
      <c r="F63" s="64"/>
      <c r="G63" s="66"/>
      <c r="H63" s="30"/>
      <c r="I63" s="64"/>
      <c r="J63" s="64"/>
      <c r="K63" s="64"/>
      <c r="L63" s="64"/>
    </row>
    <row r="64" spans="1:14" x14ac:dyDescent="0.25">
      <c r="A64" s="97" t="s">
        <v>88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1:12" x14ac:dyDescent="0.25">
      <c r="A65" s="64"/>
      <c r="B65" s="72"/>
      <c r="C65" s="64"/>
      <c r="D65" s="64"/>
      <c r="E65" s="64"/>
      <c r="F65" s="64"/>
      <c r="G65" s="66"/>
      <c r="H65" s="77"/>
      <c r="I65" s="64"/>
      <c r="J65" s="64"/>
      <c r="K65" s="64"/>
      <c r="L65" s="64"/>
    </row>
    <row r="66" spans="1:12" x14ac:dyDescent="0.25">
      <c r="A66" s="97" t="s">
        <v>89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</sheetData>
  <mergeCells count="12">
    <mergeCell ref="A66:L66"/>
    <mergeCell ref="K2:L2"/>
    <mergeCell ref="K3:L3"/>
    <mergeCell ref="A5:L5"/>
    <mergeCell ref="A6:L6"/>
    <mergeCell ref="A8:L8"/>
    <mergeCell ref="A9:L9"/>
    <mergeCell ref="A10:L10"/>
    <mergeCell ref="A25:A32"/>
    <mergeCell ref="K25:K26"/>
    <mergeCell ref="K28:K29"/>
    <mergeCell ref="A64:L64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отчет№4 на 26.11.2020г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2020-12-14T07:10:22Z</dcterms:modified>
</cp:coreProperties>
</file>